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9525"/>
  </bookViews>
  <sheets>
    <sheet name="نسب مالية" sheetId="1" r:id="rId1"/>
  </sheets>
  <externalReferences>
    <externalReference r:id="rId2"/>
    <externalReference r:id="rId3"/>
    <externalReference r:id="rId4"/>
    <externalReference r:id="rId5"/>
  </externalReferences>
  <calcPr calcId="144525"/>
</workbook>
</file>

<file path=xl/calcChain.xml><?xml version="1.0" encoding="utf-8"?>
<calcChain xmlns="http://schemas.openxmlformats.org/spreadsheetml/2006/main">
  <c r="P24" i="1" l="1"/>
  <c r="O24" i="1"/>
  <c r="O10" i="1" s="1"/>
  <c r="N24" i="1"/>
  <c r="K24" i="1"/>
  <c r="K10" i="1" s="1"/>
  <c r="P23" i="1"/>
  <c r="O23" i="1"/>
  <c r="K23" i="1"/>
  <c r="L22" i="1"/>
  <c r="L9" i="1" s="1"/>
  <c r="L13" i="1" s="1"/>
  <c r="K22" i="1"/>
  <c r="H22" i="1"/>
  <c r="H9" i="1" s="1"/>
  <c r="H13" i="1" s="1"/>
  <c r="G22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R9" i="1"/>
  <c r="Q9" i="1"/>
  <c r="P9" i="1"/>
  <c r="P13" i="1" s="1"/>
  <c r="O9" i="1"/>
  <c r="O13" i="1" s="1"/>
  <c r="N9" i="1"/>
  <c r="N13" i="1" s="1"/>
  <c r="M9" i="1"/>
  <c r="M13" i="1" s="1"/>
  <c r="K9" i="1"/>
  <c r="K13" i="1" s="1"/>
  <c r="J9" i="1"/>
  <c r="J13" i="1" s="1"/>
  <c r="I9" i="1"/>
  <c r="I13" i="1" s="1"/>
  <c r="G9" i="1"/>
  <c r="G13" i="1" s="1"/>
  <c r="F9" i="1"/>
  <c r="F13" i="1" s="1"/>
  <c r="E9" i="1"/>
  <c r="E13" i="1" s="1"/>
  <c r="D9" i="1"/>
  <c r="D13" i="1" s="1"/>
  <c r="C9" i="1"/>
  <c r="C13" i="1" s="1"/>
  <c r="B9" i="1"/>
  <c r="B13" i="1" s="1"/>
  <c r="R7" i="1"/>
  <c r="Q7" i="1"/>
  <c r="P7" i="1"/>
  <c r="P12" i="1" s="1"/>
  <c r="O7" i="1"/>
  <c r="O12" i="1" s="1"/>
  <c r="N7" i="1"/>
  <c r="N12" i="1" s="1"/>
  <c r="M7" i="1"/>
  <c r="M12" i="1" s="1"/>
  <c r="L7" i="1"/>
  <c r="L12" i="1" s="1"/>
  <c r="K7" i="1"/>
  <c r="K12" i="1" s="1"/>
  <c r="J7" i="1"/>
  <c r="J12" i="1" s="1"/>
  <c r="I7" i="1"/>
  <c r="I12" i="1" s="1"/>
  <c r="H7" i="1"/>
  <c r="H12" i="1" s="1"/>
  <c r="G7" i="1"/>
  <c r="G12" i="1" s="1"/>
  <c r="F7" i="1"/>
  <c r="F12" i="1" s="1"/>
  <c r="E7" i="1"/>
  <c r="E12" i="1" s="1"/>
  <c r="D7" i="1"/>
  <c r="D12" i="1" s="1"/>
  <c r="C7" i="1"/>
  <c r="C12" i="1" s="1"/>
  <c r="B7" i="1"/>
  <c r="B12" i="1" s="1"/>
  <c r="P6" i="1"/>
  <c r="O6" i="1"/>
  <c r="N6" i="1"/>
  <c r="M6" i="1"/>
  <c r="K6" i="1"/>
  <c r="J6" i="1"/>
  <c r="I6" i="1"/>
  <c r="G6" i="1"/>
  <c r="F6" i="1"/>
  <c r="E6" i="1"/>
  <c r="D6" i="1"/>
  <c r="C6" i="1"/>
  <c r="B6" i="1"/>
  <c r="B10" i="1" l="1"/>
  <c r="D10" i="1"/>
  <c r="F10" i="1"/>
  <c r="H10" i="1"/>
  <c r="J10" i="1"/>
  <c r="L10" i="1"/>
  <c r="N10" i="1"/>
  <c r="P10" i="1"/>
  <c r="H6" i="1"/>
  <c r="L6" i="1"/>
  <c r="C10" i="1"/>
  <c r="E10" i="1"/>
  <c r="G10" i="1"/>
  <c r="I10" i="1"/>
  <c r="M10" i="1"/>
</calcChain>
</file>

<file path=xl/sharedStrings.xml><?xml version="1.0" encoding="utf-8"?>
<sst xmlns="http://schemas.openxmlformats.org/spreadsheetml/2006/main" count="67" uniqueCount="52">
  <si>
    <t>الشركة الأهلية للنقل</t>
  </si>
  <si>
    <t>النسب المالية</t>
  </si>
  <si>
    <t>Financial Ratios</t>
  </si>
  <si>
    <t>النسب</t>
  </si>
  <si>
    <t>شرح النسبة</t>
  </si>
  <si>
    <r>
      <rPr>
        <b/>
        <sz val="13"/>
        <color theme="1"/>
        <rFont val="Arabic Transparent"/>
        <charset val="178"/>
      </rPr>
      <t xml:space="preserve"> (%)</t>
    </r>
    <r>
      <rPr>
        <sz val="13"/>
        <color theme="1"/>
        <rFont val="Arabic Transparent"/>
        <charset val="178"/>
      </rPr>
      <t xml:space="preserve"> معدل دوران السهم</t>
    </r>
  </si>
  <si>
    <t>*</t>
  </si>
  <si>
    <t>عدد الأسهم المتداولة / عدد الأسهم</t>
  </si>
  <si>
    <t>Turnover Ratio (%)</t>
  </si>
  <si>
    <t>عائد السهم الواحد (ليرة سورية)</t>
  </si>
  <si>
    <t>صافي الأرباح / عدد الأسهم</t>
  </si>
  <si>
    <t>Earnings per share (S.P)</t>
  </si>
  <si>
    <t>الأرباح الموزعة للسهم الواحد (ليرة سورية)</t>
  </si>
  <si>
    <t>الأرباح الموزعة / عدد الأسهم</t>
  </si>
  <si>
    <t>Cash Dividendens per share (S.P)</t>
  </si>
  <si>
    <t>القيمة الدفترية للسهم الواحد (ليرة سورية)</t>
  </si>
  <si>
    <t>صافي حقوق المساهمين / عدد الأسهم</t>
  </si>
  <si>
    <t>Book Value per share (S.P)</t>
  </si>
  <si>
    <t>القيمة السوقية الى العائد (مره)</t>
  </si>
  <si>
    <t>القيمة السوقية / العائد</t>
  </si>
  <si>
    <t>Price Earnings ratio (Times)</t>
  </si>
  <si>
    <t xml:space="preserve"> (%)  الأرباح الموزعة الى القيمة السوقية</t>
  </si>
  <si>
    <t>الربح الموزع للسهم / القيمة السوقية للسهم</t>
  </si>
  <si>
    <t>Dividend Yield (%)</t>
  </si>
  <si>
    <t xml:space="preserve"> (%)  الأرباح الموزعة للسهم الى عائد السهم</t>
  </si>
  <si>
    <t>الربح الموزع للسهم / عائد السهم</t>
  </si>
  <si>
    <t>Cash Dividends to Earnings (%)</t>
  </si>
  <si>
    <t>القيمة السوقية الى القيمة الدفترية (مره)</t>
  </si>
  <si>
    <t>القيمة السوقية / القيمة الدفترية</t>
  </si>
  <si>
    <t>Price Book Value Ratio (times)</t>
  </si>
  <si>
    <t xml:space="preserve">صافي الربح الى الايرادات  (%) </t>
  </si>
  <si>
    <t>صافي الربح / الايرادات</t>
  </si>
  <si>
    <t>Returns to revenues</t>
  </si>
  <si>
    <t xml:space="preserve">العائد على مجموع الموجودات  (%) </t>
  </si>
  <si>
    <t>صافي الربح / مجموع الموجودات</t>
  </si>
  <si>
    <t>Returns on Assets (%)</t>
  </si>
  <si>
    <t xml:space="preserve">العائد على حقوق المساهمين  (%) </t>
  </si>
  <si>
    <t>صافي الربح / حقوق المساهمين</t>
  </si>
  <si>
    <t>Return on Equity (%)</t>
  </si>
  <si>
    <t xml:space="preserve"> (%)  معدل المديونية</t>
  </si>
  <si>
    <t>المطلوبات متداولة / مجموع الموجودات</t>
  </si>
  <si>
    <t>Current Liabilities to Total Assets (%)</t>
  </si>
  <si>
    <t xml:space="preserve"> (%)  نسبة الملكية</t>
  </si>
  <si>
    <t>حقوق المساهمين / مجموع الموجودات</t>
  </si>
  <si>
    <t>Equity Ratio (%)</t>
  </si>
  <si>
    <t>تم تعديل القيمة السوقية وإعادة احتساب وسطي عدد الاسهم لفترات المقارنة نظراً لتعديل القيمة الاسمية للسهم من 500 إلى 100 ليرة سورية للسهم الواحد خلال عام 2012</t>
  </si>
  <si>
    <t>The market value has been adjusted and the average number of shares has been re-calculate  for the comparative periods due to modification of the nominal value per share from 500 SP to 100 SP during the year 2012</t>
  </si>
  <si>
    <t>عدد الأسهم المكتتب بها</t>
  </si>
  <si>
    <t>عدد الأسهم المتداولة</t>
  </si>
  <si>
    <t>-</t>
  </si>
  <si>
    <t>القيمة السوقية</t>
  </si>
  <si>
    <t>القيمة الاسمية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</si>
</sst>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-* #,##0.00_-;\-* #,##0.0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sz val="13"/>
      <color theme="1"/>
      <name val="Arabic Transparent"/>
      <charset val="178"/>
    </font>
    <font>
      <b/>
      <sz val="14"/>
      <color theme="0"/>
      <name val="Arabic Transparent"/>
      <charset val="178"/>
    </font>
    <font>
      <b/>
      <sz val="13"/>
      <color theme="0"/>
      <name val="Arabic Transparent"/>
      <charset val="178"/>
    </font>
    <font>
      <sz val="10"/>
      <color rgb="FF222222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7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</cellStyleXfs>
  <cellXfs count="37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 applyAlignment="1"/>
    <xf numFmtId="0" fontId="3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2" fillId="0" borderId="0" xfId="0" applyFont="1" applyFill="1" applyAlignment="1">
      <alignment horizontal="right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2" fillId="0" borderId="3" xfId="0" applyFont="1" applyBorder="1" applyAlignment="1">
      <alignment horizontal="center" vertical="center" wrapText="1"/>
    </xf>
    <xf numFmtId="10" fontId="3" fillId="0" borderId="2" xfId="2" applyNumberFormat="1" applyFont="1" applyFill="1" applyBorder="1" applyAlignment="1">
      <alignment horizontal="center" wrapText="1"/>
    </xf>
    <xf numFmtId="4" fontId="3" fillId="0" borderId="2" xfId="2" applyNumberFormat="1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4" fontId="3" fillId="0" borderId="2" xfId="0" applyNumberFormat="1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wrapText="1"/>
    </xf>
    <xf numFmtId="164" fontId="3" fillId="0" borderId="2" xfId="0" applyNumberFormat="1" applyFont="1" applyFill="1" applyBorder="1" applyAlignment="1">
      <alignment wrapText="1"/>
    </xf>
    <xf numFmtId="4" fontId="3" fillId="0" borderId="2" xfId="0" applyNumberFormat="1" applyFont="1" applyFill="1" applyBorder="1" applyAlignment="1">
      <alignment wrapText="1"/>
    </xf>
    <xf numFmtId="0" fontId="3" fillId="0" borderId="2" xfId="0" applyFont="1" applyFill="1" applyBorder="1" applyAlignment="1"/>
    <xf numFmtId="0" fontId="3" fillId="0" borderId="2" xfId="0" applyFont="1" applyFill="1" applyBorder="1" applyAlignment="1">
      <alignment wrapText="1"/>
    </xf>
    <xf numFmtId="0" fontId="3" fillId="0" borderId="0" xfId="0" applyFont="1" applyFill="1" applyAlignment="1">
      <alignment horizontal="right"/>
    </xf>
    <xf numFmtId="0" fontId="3" fillId="0" borderId="4" xfId="0" applyFont="1" applyBorder="1" applyAlignment="1">
      <alignment horizontal="center"/>
    </xf>
    <xf numFmtId="10" fontId="3" fillId="0" borderId="4" xfId="2" applyNumberFormat="1" applyFont="1" applyFill="1" applyBorder="1" applyAlignment="1">
      <alignment horizontal="center" wrapText="1"/>
    </xf>
    <xf numFmtId="0" fontId="3" fillId="0" borderId="4" xfId="0" applyFont="1" applyBorder="1" applyAlignment="1">
      <alignment horizontal="right"/>
    </xf>
    <xf numFmtId="0" fontId="3" fillId="3" borderId="4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right"/>
    </xf>
    <xf numFmtId="10" fontId="3" fillId="0" borderId="0" xfId="2" applyNumberFormat="1" applyFont="1" applyFill="1" applyBorder="1" applyAlignment="1">
      <alignment horizontal="center" wrapText="1"/>
    </xf>
    <xf numFmtId="164" fontId="3" fillId="0" borderId="0" xfId="3" applyNumberFormat="1" applyFont="1" applyFill="1" applyAlignment="1">
      <alignment horizontal="right"/>
    </xf>
    <xf numFmtId="3" fontId="3" fillId="0" borderId="0" xfId="0" applyNumberFormat="1" applyFont="1" applyFill="1" applyAlignment="1">
      <alignment horizontal="right"/>
    </xf>
    <xf numFmtId="4" fontId="3" fillId="0" borderId="0" xfId="0" applyNumberFormat="1" applyFont="1" applyFill="1" applyAlignment="1">
      <alignment horizontal="right"/>
    </xf>
    <xf numFmtId="2" fontId="3" fillId="0" borderId="0" xfId="0" applyNumberFormat="1" applyFont="1" applyFill="1" applyAlignment="1">
      <alignment horizontal="right"/>
    </xf>
    <xf numFmtId="43" fontId="3" fillId="0" borderId="0" xfId="3" applyNumberFormat="1" applyFont="1" applyFill="1" applyAlignment="1">
      <alignment horizontal="right"/>
    </xf>
    <xf numFmtId="0" fontId="4" fillId="2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right"/>
    </xf>
    <xf numFmtId="0" fontId="6" fillId="0" borderId="0" xfId="0" applyFont="1" applyAlignment="1">
      <alignment horizontal="left"/>
    </xf>
  </cellXfs>
  <cellStyles count="10">
    <cellStyle name="Comma" xfId="1" builtinId="3"/>
    <cellStyle name="Comma 2" xfId="4"/>
    <cellStyle name="Comma 3" xfId="3"/>
    <cellStyle name="Normal" xfId="0" builtinId="0"/>
    <cellStyle name="Normal 2" xfId="5"/>
    <cellStyle name="Normal 3" xfId="6"/>
    <cellStyle name="Normal 4" xfId="7"/>
    <cellStyle name="Normal 5" xfId="8"/>
    <cellStyle name="Normal 6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/&#1583;&#1585;&#1575;&#1587;&#1575;&#1578;/&#1583;&#1604;&#1610;&#1604;%20&#1575;&#1604;&#1588;&#1585;&#1603;&#1575;&#1578;/&#1583;&#1604;&#1610;&#1604;%20&#1575;&#1604;&#1588;&#1585;&#1603;&#1575;&#1578;%202023/AHT%20-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\&#1606;&#1588;&#1585;%20&#1608;&#1578;&#1608;&#1593;&#1610;&#1577;\&#1606;&#1588;&#1585;%20&#1608;&#1578;&#1608;&#1593;&#1610;&#1577;%202015\&#1575;&#1604;&#1578;&#1602;&#1585;&#1610;&#1585;%20&#1575;&#1604;&#1587;&#1606;&#1608;&#1610;%202014\&#1576;&#1610;&#1575;&#1606;&#1575;&#1578;%20&#1573;&#1581;&#1589;&#1575;&#1574;&#1610;&#1577;\&#1575;&#1604;&#1578;&#1602;&#1585;&#1610;&#1585;%20&#1575;&#1604;&#1587;&#1606;&#1608;&#1610;%20&#1575;&#1604;&#1576;&#1610;&#1575;&#1606;&#1575;&#1578;%20&#1575;&#1604;&#1573;&#1581;&#1589;&#1575;&#1574;&#1610;&#1577;%20&#1604;&#1604;&#1587;&#1608;&#1602;%20%20-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user1\Desktop\&#1575;&#1604;&#1583;&#1604;&#1610;&#1604;%20&#1575;&#1604;&#1606;&#1607;&#1575;&#1574;&#1610;%202011\&#1583;&#1604;&#1610;&#1604;%20&#1575;&#1604;&#1588;&#1585;&#1603;&#1575;&#1578;%20&#1605;&#1593;%20%20&#1575;&#1604;&#1606;&#1587;&#1576;\&#1605;&#1604;&#1601;&#1575;&#1578;%20&#1605;&#1587;&#1575;&#1593;&#1583;&#1577;\&#1605;&#1593;&#1604;&#1608;&#1605;&#1575;&#1578;%20&#1578;&#1583;&#1575;&#1608;&#1604;%202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user1\Desktop\&#1575;&#1604;&#1583;&#1604;&#1610;&#1604;%20&#1575;&#1604;&#1606;&#1607;&#1575;&#1574;&#1610;%202011\&#1583;&#1604;&#1610;&#1604;%20&#1575;&#1604;&#1588;&#1585;&#1603;&#1575;&#1578;%20&#1605;&#1593;%20%20&#1575;&#1604;&#1606;&#1587;&#1576;\&#1605;&#1604;&#1601;&#1575;&#1578;%20&#1605;&#1587;&#1575;&#1593;&#1583;&#1577;\&#1605;&#1593;&#1604;&#1608;&#1605;&#1575;&#1578;%20&#1578;&#1583;&#1575;&#1608;&#1604;%20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تقرير الملكية"/>
      <sheetName val="بيانات التداول"/>
      <sheetName val="قيم التداول"/>
      <sheetName val="معلومات عامة"/>
      <sheetName val="نسب مالية"/>
      <sheetName val="تدفقات"/>
      <sheetName val="قائمة الدخل "/>
      <sheetName val="قائمة المركز المالي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B9">
            <v>16768276385</v>
          </cell>
          <cell r="C9">
            <v>7799313944</v>
          </cell>
          <cell r="D9">
            <v>5071649165</v>
          </cell>
          <cell r="E9">
            <v>2115026998</v>
          </cell>
          <cell r="F9">
            <v>1988898682</v>
          </cell>
          <cell r="G9">
            <v>1356875931</v>
          </cell>
          <cell r="H9">
            <v>1030908369</v>
          </cell>
          <cell r="I9">
            <v>675608106</v>
          </cell>
          <cell r="J9">
            <v>644504515</v>
          </cell>
          <cell r="K9">
            <v>513221043</v>
          </cell>
          <cell r="L9">
            <v>333358065</v>
          </cell>
          <cell r="M9">
            <v>239549647</v>
          </cell>
          <cell r="N9">
            <v>377962736</v>
          </cell>
          <cell r="O9">
            <v>535976916</v>
          </cell>
          <cell r="P9">
            <v>514568868</v>
          </cell>
          <cell r="Q9">
            <v>471513173</v>
          </cell>
          <cell r="R9">
            <v>337826572</v>
          </cell>
        </row>
        <row r="21">
          <cell r="B21">
            <v>2652504876</v>
          </cell>
          <cell r="C21">
            <v>1243133295</v>
          </cell>
          <cell r="D21">
            <v>1056085682</v>
          </cell>
          <cell r="E21">
            <v>301281313</v>
          </cell>
          <cell r="F21">
            <v>334243639</v>
          </cell>
          <cell r="G21">
            <v>129802984</v>
          </cell>
          <cell r="H21">
            <v>56561267</v>
          </cell>
          <cell r="I21">
            <v>486681</v>
          </cell>
          <cell r="J21">
            <v>8301917</v>
          </cell>
          <cell r="K21">
            <v>48661650</v>
          </cell>
          <cell r="L21">
            <v>32712063</v>
          </cell>
          <cell r="M21">
            <v>-27426695</v>
          </cell>
          <cell r="N21">
            <v>-9716241</v>
          </cell>
          <cell r="O21">
            <v>43157036</v>
          </cell>
          <cell r="P21">
            <v>53033686</v>
          </cell>
          <cell r="Q21">
            <v>32083774</v>
          </cell>
          <cell r="R21">
            <v>36336968</v>
          </cell>
        </row>
      </sheetData>
      <sheetData sheetId="7">
        <row r="21">
          <cell r="B21">
            <v>5857147499</v>
          </cell>
          <cell r="C21">
            <v>3356707393</v>
          </cell>
          <cell r="D21">
            <v>2364519599</v>
          </cell>
          <cell r="E21">
            <v>1174631648</v>
          </cell>
          <cell r="F21">
            <v>961448243</v>
          </cell>
          <cell r="G21">
            <v>531763072</v>
          </cell>
          <cell r="H21">
            <v>386138510</v>
          </cell>
          <cell r="I21">
            <v>311692947</v>
          </cell>
          <cell r="J21">
            <v>341788182</v>
          </cell>
          <cell r="K21">
            <v>358595543</v>
          </cell>
          <cell r="L21">
            <v>319402847</v>
          </cell>
          <cell r="M21">
            <v>346592583</v>
          </cell>
          <cell r="N21">
            <v>389013175</v>
          </cell>
          <cell r="O21">
            <v>396846795</v>
          </cell>
          <cell r="P21">
            <v>422166974</v>
          </cell>
          <cell r="Q21">
            <v>472746448</v>
          </cell>
          <cell r="R21">
            <v>406659205</v>
          </cell>
        </row>
        <row r="24">
          <cell r="G24">
            <v>200000000</v>
          </cell>
          <cell r="H24">
            <v>200000000</v>
          </cell>
          <cell r="K24">
            <v>200000000</v>
          </cell>
          <cell r="L24">
            <v>200000000</v>
          </cell>
        </row>
        <row r="29">
          <cell r="B29">
            <v>4062546053</v>
          </cell>
          <cell r="C29">
            <v>2071026177</v>
          </cell>
          <cell r="D29">
            <v>1610892882</v>
          </cell>
          <cell r="E29">
            <v>824012075</v>
          </cell>
          <cell r="F29">
            <v>644980382</v>
          </cell>
          <cell r="G29">
            <v>389807743</v>
          </cell>
          <cell r="H29">
            <v>313934759</v>
          </cell>
          <cell r="I29">
            <v>267373492</v>
          </cell>
          <cell r="J29">
            <v>290450378</v>
          </cell>
          <cell r="K29">
            <v>315548461</v>
          </cell>
          <cell r="L29">
            <v>287380481</v>
          </cell>
          <cell r="M29">
            <v>254668418</v>
          </cell>
          <cell r="N29">
            <v>282095113</v>
          </cell>
          <cell r="O29">
            <v>333969204</v>
          </cell>
          <cell r="P29">
            <v>328016942</v>
          </cell>
          <cell r="Q29">
            <v>293167220</v>
          </cell>
          <cell r="R29">
            <v>293803547</v>
          </cell>
        </row>
        <row r="37">
          <cell r="B37">
            <v>1794601446</v>
          </cell>
          <cell r="C37">
            <v>1285681216</v>
          </cell>
          <cell r="D37">
            <v>753626717</v>
          </cell>
          <cell r="E37">
            <v>350619573</v>
          </cell>
          <cell r="F37">
            <v>316467861</v>
          </cell>
          <cell r="G37">
            <v>141955329</v>
          </cell>
          <cell r="H37">
            <v>72203751</v>
          </cell>
          <cell r="I37">
            <v>44319455</v>
          </cell>
          <cell r="J37">
            <v>51337804</v>
          </cell>
          <cell r="K37">
            <v>43047082</v>
          </cell>
          <cell r="L37">
            <v>32022366</v>
          </cell>
          <cell r="M37">
            <v>91924165</v>
          </cell>
          <cell r="N37">
            <v>106918062</v>
          </cell>
          <cell r="O37">
            <v>62877591</v>
          </cell>
          <cell r="P37">
            <v>94150032</v>
          </cell>
          <cell r="Q37">
            <v>179579228</v>
          </cell>
          <cell r="R37">
            <v>112855658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المؤشرات (2)"/>
      <sheetName val="الفهرس"/>
      <sheetName val="الشركات المدرجة"/>
      <sheetName val="المؤشرات الرئيسة"/>
      <sheetName val="نشرة تداول الأسهم"/>
      <sheetName val="نشرة تداول الأسهم (2)"/>
      <sheetName val="نشرة تداول الأسهم (3)"/>
      <sheetName val="نشرة تداول المزاد العلني"/>
      <sheetName val="نوع السوق"/>
      <sheetName val="قطاعي"/>
      <sheetName val="الخمس الأكبر قيمة"/>
      <sheetName val="الخمس الأكبر حجم"/>
      <sheetName val="الخمس الأكبر قيمة سوقية"/>
      <sheetName val="الأكثر ارتفاعا"/>
      <sheetName val="الأكثر انخفاضاً"/>
      <sheetName val="مقارنة"/>
      <sheetName val="ترتيب الوسطاء"/>
      <sheetName val="المؤشر وأحجام التداول"/>
      <sheetName val="جدول المؤشرات"/>
    </sheetNames>
    <sheetDataSet>
      <sheetData sheetId="0"/>
      <sheetData sheetId="1"/>
      <sheetData sheetId="2"/>
      <sheetData sheetId="3"/>
      <sheetData sheetId="4">
        <row r="7">
          <cell r="F7">
            <v>231.25</v>
          </cell>
        </row>
      </sheetData>
      <sheetData sheetId="5">
        <row r="20">
          <cell r="H20">
            <v>177</v>
          </cell>
          <cell r="L20">
            <v>16874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_Market_Summary_AR"/>
    </sheetNames>
    <sheetDataSet>
      <sheetData sheetId="0" refreshError="1">
        <row r="19">
          <cell r="C19">
            <v>54160</v>
          </cell>
          <cell r="H19">
            <v>1248.45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_Market_Summary_AR"/>
    </sheetNames>
    <sheetDataSet>
      <sheetData sheetId="0" refreshError="1">
        <row r="17">
          <cell r="C17">
            <v>11266</v>
          </cell>
          <cell r="H17">
            <v>1173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rightToLeft="1" tabSelected="1" zoomScale="90" zoomScaleNormal="90" workbookViewId="0">
      <selection activeCell="B22" sqref="B22"/>
    </sheetView>
  </sheetViews>
  <sheetFormatPr defaultColWidth="35.42578125" defaultRowHeight="16.5"/>
  <cols>
    <col min="1" max="1" width="33.42578125" style="3" bestFit="1" customWidth="1"/>
    <col min="2" max="2" width="15.85546875" style="3" bestFit="1" customWidth="1"/>
    <col min="3" max="18" width="14.28515625" style="3" bestFit="1" customWidth="1"/>
    <col min="19" max="19" width="35.140625" style="3" bestFit="1" customWidth="1"/>
    <col min="20" max="20" width="43.28515625" style="3" bestFit="1" customWidth="1"/>
    <col min="21" max="16384" width="35.42578125" style="3"/>
  </cols>
  <sheetData>
    <row r="1" spans="1:20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</row>
    <row r="2" spans="1:20" ht="18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34" t="s">
        <v>2</v>
      </c>
      <c r="T2" s="34"/>
    </row>
    <row r="3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2"/>
      <c r="M3" s="2"/>
      <c r="N3" s="2"/>
    </row>
    <row r="4" spans="1:20">
      <c r="A4" s="6" t="s">
        <v>3</v>
      </c>
      <c r="B4" s="6">
        <v>2023</v>
      </c>
      <c r="C4" s="6">
        <v>2022</v>
      </c>
      <c r="D4" s="6">
        <v>2021</v>
      </c>
      <c r="E4" s="7">
        <v>2020</v>
      </c>
      <c r="F4" s="7">
        <v>2019</v>
      </c>
      <c r="G4" s="6">
        <v>2018</v>
      </c>
      <c r="H4" s="6">
        <v>2017</v>
      </c>
      <c r="I4" s="6">
        <v>2016</v>
      </c>
      <c r="J4" s="6">
        <v>2015</v>
      </c>
      <c r="K4" s="6">
        <v>2014</v>
      </c>
      <c r="L4" s="6">
        <v>2013</v>
      </c>
      <c r="M4" s="6">
        <v>2012</v>
      </c>
      <c r="N4" s="6">
        <v>2011</v>
      </c>
      <c r="O4" s="6">
        <v>2010</v>
      </c>
      <c r="P4" s="6">
        <v>2009</v>
      </c>
      <c r="Q4" s="6">
        <v>2008</v>
      </c>
      <c r="R4" s="6">
        <v>2007</v>
      </c>
      <c r="S4" s="6" t="s">
        <v>4</v>
      </c>
      <c r="T4" s="6" t="s">
        <v>2</v>
      </c>
    </row>
    <row r="5" spans="1:20">
      <c r="A5" s="8"/>
      <c r="B5" s="8"/>
      <c r="C5" s="8"/>
      <c r="D5" s="8"/>
      <c r="E5" s="8"/>
      <c r="F5" s="8"/>
      <c r="G5" s="8"/>
      <c r="H5" s="8"/>
      <c r="I5" s="8"/>
      <c r="J5" s="9"/>
      <c r="K5" s="9"/>
      <c r="L5" s="9"/>
      <c r="M5" s="9"/>
      <c r="N5" s="9"/>
      <c r="O5" s="9"/>
      <c r="P5" s="9"/>
      <c r="Q5" s="9"/>
      <c r="R5" s="9"/>
      <c r="S5" s="9"/>
      <c r="T5" s="10"/>
    </row>
    <row r="6" spans="1:20">
      <c r="A6" s="8" t="s">
        <v>5</v>
      </c>
      <c r="B6" s="11">
        <f>B23/B22</f>
        <v>9.567E-4</v>
      </c>
      <c r="C6" s="11">
        <f>C23/C22</f>
        <v>1.5232000000000001E-2</v>
      </c>
      <c r="D6" s="11">
        <f>D23/D22</f>
        <v>4.3635000000000002E-3</v>
      </c>
      <c r="E6" s="11">
        <f>E23/E22</f>
        <v>1.474E-3</v>
      </c>
      <c r="F6" s="11">
        <f t="shared" ref="F6:H6" si="0">F23/F22</f>
        <v>4.4644999999999997E-3</v>
      </c>
      <c r="G6" s="11">
        <f t="shared" si="0"/>
        <v>1.7402000000000001E-2</v>
      </c>
      <c r="H6" s="11">
        <f t="shared" si="0"/>
        <v>5.5742E-2</v>
      </c>
      <c r="I6" s="11">
        <f>I23/I22</f>
        <v>1.0251E-2</v>
      </c>
      <c r="J6" s="11">
        <f>J23/J22</f>
        <v>3.0985000000000001E-3</v>
      </c>
      <c r="K6" s="11">
        <f t="shared" ref="K6:P6" si="1">K23/K22</f>
        <v>8.4370000000000001E-3</v>
      </c>
      <c r="L6" s="11">
        <f t="shared" si="1"/>
        <v>7.27E-4</v>
      </c>
      <c r="M6" s="11">
        <f t="shared" si="1"/>
        <v>1.64E-4</v>
      </c>
      <c r="N6" s="11">
        <f t="shared" si="1"/>
        <v>1.02285E-2</v>
      </c>
      <c r="O6" s="11">
        <f t="shared" si="1"/>
        <v>2.708E-2</v>
      </c>
      <c r="P6" s="11">
        <f t="shared" si="1"/>
        <v>5.633E-3</v>
      </c>
      <c r="Q6" s="12" t="s">
        <v>6</v>
      </c>
      <c r="R6" s="12" t="s">
        <v>6</v>
      </c>
      <c r="S6" s="9" t="s">
        <v>7</v>
      </c>
      <c r="T6" s="13" t="s">
        <v>8</v>
      </c>
    </row>
    <row r="7" spans="1:20">
      <c r="A7" s="8" t="s">
        <v>9</v>
      </c>
      <c r="B7" s="14">
        <f>'[1]قائمة الدخل '!B21/2000000</f>
        <v>1326.252438</v>
      </c>
      <c r="C7" s="14">
        <f>'[1]قائمة الدخل '!C21/'نسب مالية'!C22</f>
        <v>621.56664750000004</v>
      </c>
      <c r="D7" s="14">
        <f>'[1]قائمة الدخل '!D21/'نسب مالية'!D22</f>
        <v>528.04284099999995</v>
      </c>
      <c r="E7" s="14">
        <f>'[1]قائمة الدخل '!E21/'نسب مالية'!E22</f>
        <v>150.64065650000001</v>
      </c>
      <c r="F7" s="14">
        <f>'[1]قائمة الدخل '!F21/'نسب مالية'!F22</f>
        <v>167.12181949999999</v>
      </c>
      <c r="G7" s="14">
        <f>'[1]قائمة الدخل '!G21/'نسب مالية'!G22</f>
        <v>64.901492000000005</v>
      </c>
      <c r="H7" s="14">
        <f>'[1]قائمة الدخل '!H21/'نسب مالية'!H22</f>
        <v>28.2806335</v>
      </c>
      <c r="I7" s="14">
        <f>'[1]قائمة الدخل '!I21/'نسب مالية'!I22</f>
        <v>0.24334049999999999</v>
      </c>
      <c r="J7" s="14">
        <f>'[1]قائمة الدخل '!J21/'نسب مالية'!J22</f>
        <v>4.1509584999999998</v>
      </c>
      <c r="K7" s="14">
        <f>'[1]قائمة الدخل '!K21/'نسب مالية'!K22</f>
        <v>24.330825000000001</v>
      </c>
      <c r="L7" s="14">
        <f>'[1]قائمة الدخل '!L21/'نسب مالية'!L22</f>
        <v>16.3560315</v>
      </c>
      <c r="M7" s="14">
        <f>'[1]قائمة الدخل '!M21/'نسب مالية'!M22</f>
        <v>-13.713347499999999</v>
      </c>
      <c r="N7" s="14">
        <f>'[1]قائمة الدخل '!N21/'نسب مالية'!N22</f>
        <v>-4.8581205000000001</v>
      </c>
      <c r="O7" s="14">
        <f>'[1]قائمة الدخل '!O21/'نسب مالية'!O22</f>
        <v>21.578517999999999</v>
      </c>
      <c r="P7" s="14">
        <f>'[1]قائمة الدخل '!P21/'نسب مالية'!P22</f>
        <v>26.516843000000001</v>
      </c>
      <c r="Q7" s="14">
        <f>'[1]قائمة الدخل '!Q21/'نسب مالية'!Q22</f>
        <v>16.041886999999999</v>
      </c>
      <c r="R7" s="14">
        <f>'[1]قائمة الدخل '!R21/'نسب مالية'!R22</f>
        <v>18.168483999999999</v>
      </c>
      <c r="S7" s="9" t="s">
        <v>10</v>
      </c>
      <c r="T7" s="15" t="s">
        <v>11</v>
      </c>
    </row>
    <row r="8" spans="1:20" s="22" customFormat="1">
      <c r="A8" s="16" t="s">
        <v>12</v>
      </c>
      <c r="B8" s="16">
        <v>700</v>
      </c>
      <c r="C8" s="16">
        <v>349</v>
      </c>
      <c r="D8" s="16">
        <v>350</v>
      </c>
      <c r="E8" s="17">
        <v>100</v>
      </c>
      <c r="F8" s="17">
        <v>40</v>
      </c>
      <c r="G8" s="17">
        <v>35</v>
      </c>
      <c r="H8" s="17">
        <v>25</v>
      </c>
      <c r="I8" s="18">
        <v>5</v>
      </c>
      <c r="J8" s="18">
        <v>12</v>
      </c>
      <c r="K8" s="18">
        <v>15</v>
      </c>
      <c r="L8" s="18">
        <v>10</v>
      </c>
      <c r="M8" s="18">
        <v>0</v>
      </c>
      <c r="N8" s="18">
        <v>0</v>
      </c>
      <c r="O8" s="18">
        <v>100</v>
      </c>
      <c r="P8" s="18">
        <v>100</v>
      </c>
      <c r="Q8" s="19" t="s">
        <v>6</v>
      </c>
      <c r="R8" s="19" t="s">
        <v>6</v>
      </c>
      <c r="S8" s="20" t="s">
        <v>13</v>
      </c>
      <c r="T8" s="21" t="s">
        <v>14</v>
      </c>
    </row>
    <row r="9" spans="1:20">
      <c r="A9" s="8" t="s">
        <v>15</v>
      </c>
      <c r="B9" s="14">
        <f>'[1]قائمة المركز المالي'!B29/'نسب مالية'!B22</f>
        <v>406.25460529999998</v>
      </c>
      <c r="C9" s="14">
        <f>'[1]قائمة المركز المالي'!C29/'نسب مالية'!C22</f>
        <v>1035.5130885000001</v>
      </c>
      <c r="D9" s="14">
        <f>'[1]قائمة المركز المالي'!D29/'نسب مالية'!D22</f>
        <v>805.44644100000005</v>
      </c>
      <c r="E9" s="14">
        <f>'[1]قائمة المركز المالي'!E29/'نسب مالية'!E22</f>
        <v>412.00603749999999</v>
      </c>
      <c r="F9" s="14">
        <f>'[1]قائمة المركز المالي'!F29/'نسب مالية'!F22</f>
        <v>322.49019099999998</v>
      </c>
      <c r="G9" s="14">
        <f>'[1]قائمة المركز المالي'!G29/'نسب مالية'!G22</f>
        <v>194.90387150000001</v>
      </c>
      <c r="H9" s="14">
        <f>'[1]قائمة المركز المالي'!H29/'نسب مالية'!H22</f>
        <v>156.96737949999999</v>
      </c>
      <c r="I9" s="14">
        <f>'[1]قائمة المركز المالي'!I29/'نسب مالية'!I22</f>
        <v>133.686746</v>
      </c>
      <c r="J9" s="14">
        <f>'[1]قائمة المركز المالي'!J29/'نسب مالية'!J22</f>
        <v>145.225189</v>
      </c>
      <c r="K9" s="14">
        <f>'[1]قائمة المركز المالي'!K29/'نسب مالية'!K22</f>
        <v>157.77423049999999</v>
      </c>
      <c r="L9" s="14">
        <f>'[1]قائمة المركز المالي'!L29/'نسب مالية'!L22</f>
        <v>143.69024049999999</v>
      </c>
      <c r="M9" s="14">
        <f>'[1]قائمة المركز المالي'!M29/'نسب مالية'!M22</f>
        <v>127.334209</v>
      </c>
      <c r="N9" s="14">
        <f>'[1]قائمة المركز المالي'!N29/'نسب مالية'!N22</f>
        <v>141.04755650000001</v>
      </c>
      <c r="O9" s="14">
        <f>'[1]قائمة المركز المالي'!O29/'نسب مالية'!O22</f>
        <v>166.984602</v>
      </c>
      <c r="P9" s="14">
        <f>'[1]قائمة المركز المالي'!P29/'نسب مالية'!P22</f>
        <v>164.00847099999999</v>
      </c>
      <c r="Q9" s="14">
        <f>'[1]قائمة المركز المالي'!Q29/'نسب مالية'!Q22</f>
        <v>146.58360999999999</v>
      </c>
      <c r="R9" s="14">
        <f>'[1]قائمة المركز المالي'!R29/'نسب مالية'!R22</f>
        <v>146.90177349999999</v>
      </c>
      <c r="S9" s="9" t="s">
        <v>16</v>
      </c>
      <c r="T9" s="13" t="s">
        <v>17</v>
      </c>
    </row>
    <row r="10" spans="1:20">
      <c r="A10" s="8" t="s">
        <v>18</v>
      </c>
      <c r="B10" s="14">
        <f t="shared" ref="B10:P10" si="2">B24/B7</f>
        <v>2.9828408880934325</v>
      </c>
      <c r="C10" s="14">
        <f t="shared" si="2"/>
        <v>6.5318820054610471</v>
      </c>
      <c r="D10" s="14">
        <f t="shared" si="2"/>
        <v>4.6492439805655845</v>
      </c>
      <c r="E10" s="14">
        <f t="shared" si="2"/>
        <v>4.4642662586909267</v>
      </c>
      <c r="F10" s="14">
        <f t="shared" si="2"/>
        <v>4.2633571255487679</v>
      </c>
      <c r="G10" s="14">
        <f t="shared" si="2"/>
        <v>9.5871447762710904</v>
      </c>
      <c r="H10" s="14">
        <f t="shared" si="2"/>
        <v>16.83130613039485</v>
      </c>
      <c r="I10" s="14">
        <f t="shared" si="2"/>
        <v>679.08958845732627</v>
      </c>
      <c r="J10" s="14">
        <f t="shared" si="2"/>
        <v>39.027130721735716</v>
      </c>
      <c r="K10" s="14">
        <f t="shared" si="2"/>
        <v>7.2747224970793223</v>
      </c>
      <c r="L10" s="14">
        <f t="shared" si="2"/>
        <v>11.879409745573064</v>
      </c>
      <c r="M10" s="14">
        <f t="shared" si="2"/>
        <v>-14.168677633232878</v>
      </c>
      <c r="N10" s="14">
        <f t="shared" si="2"/>
        <v>-39.994891028330812</v>
      </c>
      <c r="O10" s="14">
        <f t="shared" si="2"/>
        <v>11.571230239259249</v>
      </c>
      <c r="P10" s="14">
        <f t="shared" si="2"/>
        <v>8.8472070374290031</v>
      </c>
      <c r="Q10" s="14" t="s">
        <v>6</v>
      </c>
      <c r="R10" s="14" t="s">
        <v>6</v>
      </c>
      <c r="S10" s="9" t="s">
        <v>19</v>
      </c>
      <c r="T10" s="15" t="s">
        <v>20</v>
      </c>
    </row>
    <row r="11" spans="1:20">
      <c r="A11" s="8" t="s">
        <v>21</v>
      </c>
      <c r="B11" s="11">
        <f t="shared" ref="B11:P11" si="3">B8/B24</f>
        <v>0.17694641051567239</v>
      </c>
      <c r="C11" s="11">
        <f t="shared" si="3"/>
        <v>8.5960591133004929E-2</v>
      </c>
      <c r="D11" s="11">
        <f t="shared" si="3"/>
        <v>0.1425661914460285</v>
      </c>
      <c r="E11" s="11">
        <f t="shared" si="3"/>
        <v>0.14869888475836432</v>
      </c>
      <c r="F11" s="11">
        <f t="shared" si="3"/>
        <v>5.6140350877192984E-2</v>
      </c>
      <c r="G11" s="11">
        <f t="shared" si="3"/>
        <v>5.6250200893574617E-2</v>
      </c>
      <c r="H11" s="11">
        <f t="shared" si="3"/>
        <v>5.2521008403361345E-2</v>
      </c>
      <c r="I11" s="11">
        <f t="shared" si="3"/>
        <v>3.0257186081694403E-2</v>
      </c>
      <c r="J11" s="11">
        <f t="shared" si="3"/>
        <v>7.407407407407407E-2</v>
      </c>
      <c r="K11" s="11">
        <f t="shared" si="3"/>
        <v>8.4745762711864403E-2</v>
      </c>
      <c r="L11" s="11">
        <f t="shared" si="3"/>
        <v>5.1466803911477094E-2</v>
      </c>
      <c r="M11" s="11">
        <f t="shared" si="3"/>
        <v>0</v>
      </c>
      <c r="N11" s="11">
        <f t="shared" si="3"/>
        <v>0</v>
      </c>
      <c r="O11" s="11">
        <f t="shared" si="3"/>
        <v>0.40049661580359647</v>
      </c>
      <c r="P11" s="11">
        <f t="shared" si="3"/>
        <v>0.42625745950554134</v>
      </c>
      <c r="Q11" s="12" t="s">
        <v>6</v>
      </c>
      <c r="R11" s="12" t="s">
        <v>6</v>
      </c>
      <c r="S11" s="9" t="s">
        <v>22</v>
      </c>
      <c r="T11" s="13" t="s">
        <v>23</v>
      </c>
    </row>
    <row r="12" spans="1:20">
      <c r="A12" s="8" t="s">
        <v>24</v>
      </c>
      <c r="B12" s="11">
        <f t="shared" ref="B12:P12" si="4">B8/B7</f>
        <v>0.52780298828751337</v>
      </c>
      <c r="C12" s="11">
        <f t="shared" si="4"/>
        <v>0.56148443840046935</v>
      </c>
      <c r="D12" s="11">
        <f t="shared" si="4"/>
        <v>0.66282500741260886</v>
      </c>
      <c r="E12" s="11">
        <f t="shared" si="4"/>
        <v>0.66383141393173628</v>
      </c>
      <c r="F12" s="11">
        <f t="shared" si="4"/>
        <v>0.23934636494308872</v>
      </c>
      <c r="G12" s="11">
        <f t="shared" si="4"/>
        <v>0.5392788196610333</v>
      </c>
      <c r="H12" s="11">
        <f t="shared" si="4"/>
        <v>0.88399717071401529</v>
      </c>
      <c r="I12" s="11">
        <f t="shared" si="4"/>
        <v>20.547340044094593</v>
      </c>
      <c r="J12" s="11">
        <f t="shared" si="4"/>
        <v>2.8908985719804234</v>
      </c>
      <c r="K12" s="11">
        <f t="shared" si="4"/>
        <v>0.61650190653214598</v>
      </c>
      <c r="L12" s="11">
        <f t="shared" si="4"/>
        <v>0.61139525195949884</v>
      </c>
      <c r="M12" s="11">
        <f t="shared" si="4"/>
        <v>0</v>
      </c>
      <c r="N12" s="11">
        <f t="shared" si="4"/>
        <v>0</v>
      </c>
      <c r="O12" s="11">
        <f t="shared" si="4"/>
        <v>4.6342385515075692</v>
      </c>
      <c r="P12" s="11">
        <f t="shared" si="4"/>
        <v>3.7711879954940337</v>
      </c>
      <c r="Q12" s="12" t="s">
        <v>6</v>
      </c>
      <c r="R12" s="12" t="s">
        <v>6</v>
      </c>
      <c r="S12" s="9" t="s">
        <v>25</v>
      </c>
      <c r="T12" s="13" t="s">
        <v>26</v>
      </c>
    </row>
    <row r="13" spans="1:20">
      <c r="A13" s="8" t="s">
        <v>27</v>
      </c>
      <c r="B13" s="14">
        <f t="shared" ref="B13:P13" si="5">B24/B9</f>
        <v>9.7377357656750245</v>
      </c>
      <c r="C13" s="14">
        <f t="shared" si="5"/>
        <v>3.9207616447235276</v>
      </c>
      <c r="D13" s="14">
        <f t="shared" si="5"/>
        <v>3.0479990661477139</v>
      </c>
      <c r="E13" s="14">
        <f t="shared" si="5"/>
        <v>1.6322576340886752</v>
      </c>
      <c r="F13" s="14">
        <f t="shared" si="5"/>
        <v>2.2093695246687366</v>
      </c>
      <c r="G13" s="14">
        <f t="shared" si="5"/>
        <v>3.192445564120054</v>
      </c>
      <c r="H13" s="14">
        <f t="shared" si="5"/>
        <v>3.0324772033287339</v>
      </c>
      <c r="I13" s="14">
        <f t="shared" si="5"/>
        <v>1.2360986032227907</v>
      </c>
      <c r="J13" s="14">
        <f t="shared" si="5"/>
        <v>1.1155089631179615</v>
      </c>
      <c r="K13" s="14">
        <f t="shared" si="5"/>
        <v>1.1218562083242105</v>
      </c>
      <c r="L13" s="14">
        <f t="shared" si="5"/>
        <v>1.3522143140960226</v>
      </c>
      <c r="M13" s="14">
        <f t="shared" si="5"/>
        <v>1.5259057367686637</v>
      </c>
      <c r="N13" s="14">
        <f t="shared" si="5"/>
        <v>1.377549564284724</v>
      </c>
      <c r="O13" s="14">
        <f t="shared" si="5"/>
        <v>1.4952875714851841</v>
      </c>
      <c r="P13" s="14">
        <f t="shared" si="5"/>
        <v>1.43041392051024</v>
      </c>
      <c r="Q13" s="14" t="s">
        <v>6</v>
      </c>
      <c r="R13" s="14" t="s">
        <v>6</v>
      </c>
      <c r="S13" s="9" t="s">
        <v>28</v>
      </c>
      <c r="T13" s="13" t="s">
        <v>29</v>
      </c>
    </row>
    <row r="14" spans="1:20">
      <c r="A14" s="8" t="s">
        <v>30</v>
      </c>
      <c r="B14" s="11">
        <f>'[1]قائمة الدخل '!B21/'[1]قائمة الدخل '!B9</f>
        <v>0.15818589908100444</v>
      </c>
      <c r="C14" s="11">
        <f>'[1]قائمة الدخل '!C21/'[1]قائمة الدخل '!C9</f>
        <v>0.15939008275930994</v>
      </c>
      <c r="D14" s="11">
        <f>'[1]قائمة الدخل '!D21/'[1]قائمة الدخل '!D9</f>
        <v>0.2082331895684271</v>
      </c>
      <c r="E14" s="11">
        <f>'[1]قائمة الدخل '!E21/'[1]قائمة الدخل '!E9</f>
        <v>0.14244797503052961</v>
      </c>
      <c r="F14" s="11">
        <f>'[1]قائمة الدخل '!F21/'[1]قائمة الدخل '!F9</f>
        <v>0.16805463346372715</v>
      </c>
      <c r="G14" s="11">
        <f>'[1]قائمة الدخل '!G21/'[1]قائمة الدخل '!G9</f>
        <v>9.5663119253900308E-2</v>
      </c>
      <c r="H14" s="11">
        <f>'[1]قائمة الدخل '!H21/'[1]قائمة الدخل '!H9</f>
        <v>5.4865464963550027E-2</v>
      </c>
      <c r="I14" s="11">
        <f>'[1]قائمة الدخل '!I21/'[1]قائمة الدخل '!I9</f>
        <v>7.2035991823934692E-4</v>
      </c>
      <c r="J14" s="11">
        <f>'[1]قائمة الدخل '!J21/'[1]قائمة الدخل '!J9</f>
        <v>1.2881084316375968E-2</v>
      </c>
      <c r="K14" s="11">
        <f>'[1]قائمة الدخل '!K21/'[1]قائمة الدخل '!K9</f>
        <v>9.481616286727354E-2</v>
      </c>
      <c r="L14" s="11">
        <f>'[1]قائمة الدخل '!L21/'[1]قائمة الدخل '!L9</f>
        <v>9.8128908325646774E-2</v>
      </c>
      <c r="M14" s="11">
        <f>'[1]قائمة الدخل '!M21/'[1]قائمة الدخل '!M9</f>
        <v>-0.11449273811703843</v>
      </c>
      <c r="N14" s="11">
        <f>'[1]قائمة الدخل '!N21/'[1]قائمة الدخل '!N9</f>
        <v>-2.5706875505314364E-2</v>
      </c>
      <c r="O14" s="11">
        <f>'[1]قائمة الدخل '!O21/'[1]قائمة الدخل '!O9</f>
        <v>8.0520325991054437E-2</v>
      </c>
      <c r="P14" s="11">
        <f>'[1]قائمة الدخل '!P21/'[1]قائمة الدخل '!P9</f>
        <v>0.10306431130613988</v>
      </c>
      <c r="Q14" s="11">
        <f>'[1]قائمة الدخل '!Q21/'[1]قائمة الدخل '!Q9</f>
        <v>6.8044279221017648E-2</v>
      </c>
      <c r="R14" s="11">
        <f>'[1]قائمة الدخل '!R21/'[1]قائمة الدخل '!R9</f>
        <v>0.10756101210416331</v>
      </c>
      <c r="S14" s="9" t="s">
        <v>31</v>
      </c>
      <c r="T14" s="15" t="s">
        <v>32</v>
      </c>
    </row>
    <row r="15" spans="1:20">
      <c r="A15" s="8" t="s">
        <v>33</v>
      </c>
      <c r="B15" s="11">
        <f>'[1]قائمة الدخل '!B21/'[1]قائمة المركز المالي'!B21</f>
        <v>0.45286632724425435</v>
      </c>
      <c r="C15" s="11">
        <f>'[1]قائمة الدخل '!C21/'[1]قائمة المركز المالي'!C21</f>
        <v>0.3703430622497515</v>
      </c>
      <c r="D15" s="11">
        <f>'[1]قائمة الدخل '!D21/'[1]قائمة المركز المالي'!D21</f>
        <v>0.44663858250387883</v>
      </c>
      <c r="E15" s="11">
        <f>'[1]قائمة الدخل '!E21/'[1]قائمة المركز المالي'!E21</f>
        <v>0.2564900354191717</v>
      </c>
      <c r="F15" s="11">
        <f>'[1]قائمة الدخل '!F21/'[1]قائمة المركز المالي'!F21</f>
        <v>0.34764600323888678</v>
      </c>
      <c r="G15" s="11">
        <f>'[1]قائمة الدخل '!G21/'[1]قائمة المركز المالي'!G21</f>
        <v>0.24409928186965191</v>
      </c>
      <c r="H15" s="11">
        <f>'[1]قائمة الدخل '!H21/'[1]قائمة المركز المالي'!H21</f>
        <v>0.14647921804017941</v>
      </c>
      <c r="I15" s="11">
        <f>'[1]قائمة الدخل '!I21/'[1]قائمة المركز المالي'!I21</f>
        <v>1.561411654271407E-3</v>
      </c>
      <c r="J15" s="11">
        <f>'[1]قائمة الدخل '!J21/'[1]قائمة المركز المالي'!J21</f>
        <v>2.4289654930198846E-2</v>
      </c>
      <c r="K15" s="11">
        <f>'[1]قائمة الدخل '!K21/'[1]قائمة المركز المالي'!K21</f>
        <v>0.13570065481823348</v>
      </c>
      <c r="L15" s="11">
        <f>'[1]قائمة الدخل '!L21/'[1]قائمة المركز المالي'!L21</f>
        <v>0.10241631628286645</v>
      </c>
      <c r="M15" s="11">
        <f>'[1]قائمة الدخل '!M21/'[1]قائمة المركز المالي'!M21</f>
        <v>-7.9132377163420142E-2</v>
      </c>
      <c r="N15" s="11">
        <f>'[1]قائمة الدخل '!N21/'[1]قائمة المركز المالي'!N21</f>
        <v>-2.4976637359390205E-2</v>
      </c>
      <c r="O15" s="11">
        <f>'[1]قائمة الدخل '!O21/'[1]قائمة المركز المالي'!O21</f>
        <v>0.10874986655744567</v>
      </c>
      <c r="P15" s="11">
        <f>'[1]قائمة الدخل '!P21/'[1]قائمة المركز المالي'!P21</f>
        <v>0.12562253626215678</v>
      </c>
      <c r="Q15" s="11">
        <f>'[1]قائمة الدخل '!Q21/'[1]قائمة المركز المالي'!Q21</f>
        <v>6.7866769038103916E-2</v>
      </c>
      <c r="R15" s="11">
        <f>'[1]قائمة الدخل '!R21/'[1]قائمة المركز المالي'!R21</f>
        <v>8.935483951482176E-2</v>
      </c>
      <c r="S15" s="9" t="s">
        <v>34</v>
      </c>
      <c r="T15" s="15" t="s">
        <v>35</v>
      </c>
    </row>
    <row r="16" spans="1:20">
      <c r="A16" s="8" t="s">
        <v>36</v>
      </c>
      <c r="B16" s="11">
        <f>'[1]قائمة الدخل '!B21/'[1]قائمة المركز المالي'!B29</f>
        <v>0.65291687562316969</v>
      </c>
      <c r="C16" s="11">
        <f>'[1]قائمة الدخل '!C21/'[1]قائمة المركز المالي'!C29</f>
        <v>0.60024991900428304</v>
      </c>
      <c r="D16" s="11">
        <f>'[1]قائمة الدخل '!D21/'[1]قائمة المركز المالي'!D29</f>
        <v>0.65559025916659308</v>
      </c>
      <c r="E16" s="11">
        <f>'[1]قائمة الدخل '!E21/'[1]قائمة المركز المالي'!E29</f>
        <v>0.36562730345911498</v>
      </c>
      <c r="F16" s="11">
        <f>'[1]قائمة الدخل '!F21/'[1]قائمة المركز المالي'!F29</f>
        <v>0.51822295426033593</v>
      </c>
      <c r="G16" s="11">
        <f>'[1]قائمة الدخل '!G21/'[1]قائمة المركز المالي'!G29</f>
        <v>0.33299231821570052</v>
      </c>
      <c r="H16" s="11">
        <f>'[1]قائمة الدخل '!H21/'[1]قائمة المركز المالي'!H29</f>
        <v>0.18016885795051449</v>
      </c>
      <c r="I16" s="11">
        <f>'[1]قائمة الدخل '!I21/'[1]قائمة المركز المالي'!I29</f>
        <v>1.8202290599548291E-3</v>
      </c>
      <c r="J16" s="11">
        <f>'[1]قائمة الدخل '!J21/'[1]قائمة المركز المالي'!J29</f>
        <v>2.8582909952349932E-2</v>
      </c>
      <c r="K16" s="11">
        <f>'[1]قائمة الدخل '!K21/'[1]قائمة المركز المالي'!K29</f>
        <v>0.15421292135536671</v>
      </c>
      <c r="L16" s="11">
        <f>'[1]قائمة الدخل '!L21/'[1]قائمة المركز المالي'!L29</f>
        <v>0.11382840924398063</v>
      </c>
      <c r="M16" s="11">
        <f>'[1]قائمة الدخل '!M21/'[1]قائمة المركز المالي'!M29</f>
        <v>-0.10769570571565729</v>
      </c>
      <c r="N16" s="11">
        <f>'[1]قائمة الدخل '!N21/'[1]قائمة المركز المالي'!N29</f>
        <v>-3.4443138332566577E-2</v>
      </c>
      <c r="O16" s="11">
        <f>'[1]قائمة الدخل '!O21/'[1]قائمة المركز المالي'!O29</f>
        <v>0.12922459760690988</v>
      </c>
      <c r="P16" s="11">
        <f>'[1]قائمة الدخل '!P21/'[1]قائمة المركز المالي'!P29</f>
        <v>0.16167971592150263</v>
      </c>
      <c r="Q16" s="11">
        <f>'[1]قائمة الدخل '!Q21/'[1]قائمة المركز المالي'!Q29</f>
        <v>0.10943847678468281</v>
      </c>
      <c r="R16" s="11">
        <f>'[1]قائمة الدخل '!R21/'[1]قائمة المركز المالي'!R29</f>
        <v>0.12367777166420663</v>
      </c>
      <c r="S16" s="9" t="s">
        <v>37</v>
      </c>
      <c r="T16" s="15" t="s">
        <v>38</v>
      </c>
    </row>
    <row r="17" spans="1:20">
      <c r="A17" s="8" t="s">
        <v>39</v>
      </c>
      <c r="B17" s="11">
        <f>'[1]قائمة المركز المالي'!B37/'[1]قائمة المركز المالي'!B21</f>
        <v>0.30639512600739438</v>
      </c>
      <c r="C17" s="11">
        <f>'[1]قائمة المركز المالي'!C37/'[1]قائمة المركز المالي'!C21</f>
        <v>0.38301855523097722</v>
      </c>
      <c r="D17" s="11">
        <f>'[1]قائمة المركز المالي'!D37/'[1]قائمة المركز المالي'!D21</f>
        <v>0.31872297329179383</v>
      </c>
      <c r="E17" s="11">
        <f>'[1]قائمة المركز المالي'!E37/'[1]قائمة المركز المالي'!E21</f>
        <v>0.29849321155017949</v>
      </c>
      <c r="F17" s="11">
        <f>'[1]قائمة المركز المالي'!F37/'[1]قائمة المركز المالي'!F21</f>
        <v>0.32915745938910618</v>
      </c>
      <c r="G17" s="11">
        <f>'[1]قائمة المركز المالي'!G37/'[1]قائمة المركز المالي'!G21</f>
        <v>0.26695221325936674</v>
      </c>
      <c r="H17" s="11">
        <f>'[1]قائمة المركز المالي'!H37/'[1]قائمة المركز المالي'!H21</f>
        <v>0.18698925160300639</v>
      </c>
      <c r="I17" s="11">
        <f>'[1]قائمة المركز المالي'!I37/'[1]قائمة المركز المالي'!I21</f>
        <v>0.14218947020318687</v>
      </c>
      <c r="J17" s="11">
        <f>'[1]قائمة المركز المالي'!J37/'[1]قائمة المركز المالي'!J21</f>
        <v>0.15020356672250301</v>
      </c>
      <c r="K17" s="11">
        <f>'[1]قائمة المركز المالي'!K37/'[1]قائمة المركز المالي'!K21</f>
        <v>0.12004355001144004</v>
      </c>
      <c r="L17" s="11">
        <f>'[1]قائمة المركز المالي'!L37/'[1]قائمة المركز المالي'!L21</f>
        <v>0.10025698362043717</v>
      </c>
      <c r="M17" s="11">
        <f>'[1]قائمة المركز المالي'!M37/'[1]قائمة المركز المالي'!M21</f>
        <v>0.26522253939865759</v>
      </c>
      <c r="N17" s="11">
        <f>'[1]قائمة المركز المالي'!N37/'[1]قائمة المركز المالي'!N21</f>
        <v>0.27484432114670665</v>
      </c>
      <c r="O17" s="11">
        <f>'[1]قائمة المركز المالي'!O37/'[1]قائمة المركز المالي'!O21</f>
        <v>0.15844298553551378</v>
      </c>
      <c r="P17" s="11">
        <f>'[1]قائمة المركز المالي'!P37/'[1]قائمة المركز المالي'!P21</f>
        <v>0.22301609978614764</v>
      </c>
      <c r="Q17" s="11">
        <f>'[1]قائمة المركز المالي'!Q37/'[1]قائمة المركز المالي'!Q21</f>
        <v>0.3798637277122387</v>
      </c>
      <c r="R17" s="11">
        <f>'[1]قائمة المركز المالي'!R37/'[1]قائمة المركز المالي'!R21</f>
        <v>0.2775190051335491</v>
      </c>
      <c r="S17" s="9" t="s">
        <v>40</v>
      </c>
      <c r="T17" s="13" t="s">
        <v>41</v>
      </c>
    </row>
    <row r="18" spans="1:20">
      <c r="A18" s="23" t="s">
        <v>42</v>
      </c>
      <c r="B18" s="24">
        <f>'[1]قائمة المركز المالي'!B29/'[1]قائمة المركز المالي'!B21</f>
        <v>0.69360487399260562</v>
      </c>
      <c r="C18" s="24">
        <f>'[1]قائمة المركز المالي'!C29/'[1]قائمة المركز المالي'!C21</f>
        <v>0.61698144476902284</v>
      </c>
      <c r="D18" s="24">
        <f>'[1]قائمة المركز المالي'!D29/'[1]قائمة المركز المالي'!D21</f>
        <v>0.68127702670820622</v>
      </c>
      <c r="E18" s="24">
        <f>'[1]قائمة المركز المالي'!E29/'[1]قائمة المركز المالي'!E21</f>
        <v>0.70150678844982051</v>
      </c>
      <c r="F18" s="24">
        <f>'[1]قائمة المركز المالي'!F29/'[1]قائمة المركز المالي'!F21</f>
        <v>0.67084254061089377</v>
      </c>
      <c r="G18" s="24">
        <f>'[1]قائمة المركز المالي'!G29/'[1]قائمة المركز المالي'!G21</f>
        <v>0.7330477867406332</v>
      </c>
      <c r="H18" s="24">
        <f>'[1]قائمة المركز المالي'!H29/'[1]قائمة المركز المالي'!H21</f>
        <v>0.81301074839699361</v>
      </c>
      <c r="I18" s="24">
        <f>'[1]قائمة المركز المالي'!I29/'[1]قائمة المركز المالي'!I21</f>
        <v>0.85781052979681316</v>
      </c>
      <c r="J18" s="24">
        <f>'[1]قائمة المركز المالي'!J29/'[1]قائمة المركز المالي'!J21</f>
        <v>0.84979643327749699</v>
      </c>
      <c r="K18" s="24">
        <f>'[1]قائمة المركز المالي'!K29/'[1]قائمة المركز المالي'!K21</f>
        <v>0.87995644998855993</v>
      </c>
      <c r="L18" s="24">
        <f>'[1]قائمة المركز المالي'!L29/'[1]قائمة المركز المالي'!L21</f>
        <v>0.89974301637956278</v>
      </c>
      <c r="M18" s="11">
        <f>'[1]قائمة المركز المالي'!M29/'[1]قائمة المركز المالي'!M21</f>
        <v>0.73477746060134241</v>
      </c>
      <c r="N18" s="11">
        <f>'[1]قائمة المركز المالي'!N29/'[1]قائمة المركز المالي'!N21</f>
        <v>0.72515567885329335</v>
      </c>
      <c r="O18" s="11">
        <f>'[1]قائمة المركز المالي'!O29/'[1]قائمة المركز المالي'!O21</f>
        <v>0.84155701446448627</v>
      </c>
      <c r="P18" s="11">
        <f>'[1]قائمة المركز المالي'!P29/'[1]قائمة المركز المالي'!P21</f>
        <v>0.77698390021385233</v>
      </c>
      <c r="Q18" s="11">
        <f>'[1]قائمة المركز المالي'!Q29/'[1]قائمة المركز المالي'!Q21</f>
        <v>0.62013627228776136</v>
      </c>
      <c r="R18" s="11">
        <f>'[1]قائمة المركز المالي'!R29/'[1]قائمة المركز المالي'!R21</f>
        <v>0.7224809948664509</v>
      </c>
      <c r="S18" s="25" t="s">
        <v>43</v>
      </c>
      <c r="T18" s="26" t="s">
        <v>44</v>
      </c>
    </row>
    <row r="19" spans="1:20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8"/>
      <c r="N19" s="28"/>
      <c r="O19" s="28"/>
      <c r="P19" s="28"/>
      <c r="Q19" s="28"/>
      <c r="R19" s="28"/>
    </row>
    <row r="20" spans="1:20">
      <c r="A20" s="35" t="s">
        <v>45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27"/>
      <c r="Q20" s="27"/>
      <c r="R20" s="27"/>
    </row>
    <row r="21" spans="1:20">
      <c r="A21" s="36" t="s">
        <v>46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</row>
    <row r="22" spans="1:20" s="22" customFormat="1">
      <c r="A22" s="22" t="s">
        <v>47</v>
      </c>
      <c r="B22" s="29">
        <v>10000000</v>
      </c>
      <c r="C22" s="29">
        <v>2000000</v>
      </c>
      <c r="D22" s="29">
        <v>2000000</v>
      </c>
      <c r="E22" s="29">
        <v>2000000</v>
      </c>
      <c r="F22" s="29">
        <v>2000000</v>
      </c>
      <c r="G22" s="29">
        <f>'[1]قائمة المركز المالي'!G24/'نسب مالية'!G25</f>
        <v>2000000</v>
      </c>
      <c r="H22" s="29">
        <f>'[1]قائمة المركز المالي'!H24/'نسب مالية'!H25</f>
        <v>2000000</v>
      </c>
      <c r="I22" s="29">
        <v>2000000</v>
      </c>
      <c r="J22" s="29">
        <v>2000000</v>
      </c>
      <c r="K22" s="29">
        <f>'[1]قائمة المركز المالي'!K24/'نسب مالية'!K25</f>
        <v>2000000</v>
      </c>
      <c r="L22" s="29">
        <f>'[1]قائمة المركز المالي'!L24/'نسب مالية'!L25</f>
        <v>2000000</v>
      </c>
      <c r="M22" s="29">
        <v>2000000</v>
      </c>
      <c r="N22" s="29">
        <v>2000000</v>
      </c>
      <c r="O22" s="29">
        <v>2000000</v>
      </c>
      <c r="P22" s="29">
        <v>2000000</v>
      </c>
      <c r="Q22" s="29">
        <v>2000000</v>
      </c>
      <c r="R22" s="29">
        <v>2000000</v>
      </c>
    </row>
    <row r="23" spans="1:20" s="22" customFormat="1">
      <c r="A23" s="22" t="s">
        <v>48</v>
      </c>
      <c r="B23" s="30">
        <v>9567</v>
      </c>
      <c r="C23" s="30">
        <v>30464</v>
      </c>
      <c r="D23" s="30">
        <v>8727</v>
      </c>
      <c r="E23" s="30">
        <v>2948</v>
      </c>
      <c r="F23" s="30">
        <v>8929</v>
      </c>
      <c r="G23" s="30">
        <v>34804</v>
      </c>
      <c r="H23" s="30">
        <v>111484</v>
      </c>
      <c r="I23" s="30">
        <v>20502</v>
      </c>
      <c r="J23" s="30">
        <v>6197</v>
      </c>
      <c r="K23" s="30">
        <f>'[2]نشرة تداول الأسهم (2)'!$L$20</f>
        <v>16874</v>
      </c>
      <c r="L23" s="31">
        <v>1454</v>
      </c>
      <c r="M23" s="31">
        <v>328</v>
      </c>
      <c r="N23" s="30">
        <v>20457</v>
      </c>
      <c r="O23" s="30">
        <f>[3]Period_Market_Summary_AR!$C$19</f>
        <v>54160</v>
      </c>
      <c r="P23" s="30">
        <f>[4]Period_Market_Summary_AR!$C$17</f>
        <v>11266</v>
      </c>
      <c r="Q23" s="22" t="s">
        <v>49</v>
      </c>
      <c r="R23" s="22" t="s">
        <v>49</v>
      </c>
    </row>
    <row r="24" spans="1:20" s="22" customFormat="1">
      <c r="A24" s="22" t="s">
        <v>50</v>
      </c>
      <c r="B24" s="30">
        <v>3956</v>
      </c>
      <c r="C24" s="22">
        <v>4060</v>
      </c>
      <c r="D24" s="22">
        <v>2455</v>
      </c>
      <c r="E24" s="22">
        <v>672.5</v>
      </c>
      <c r="F24" s="32">
        <v>712.5</v>
      </c>
      <c r="G24" s="32">
        <v>622.22</v>
      </c>
      <c r="H24" s="32">
        <v>476</v>
      </c>
      <c r="I24" s="22">
        <v>165.25</v>
      </c>
      <c r="J24" s="31">
        <v>162</v>
      </c>
      <c r="K24" s="31">
        <f>'[2]نشرة تداول الأسهم (2)'!$H$20</f>
        <v>177</v>
      </c>
      <c r="L24" s="33">
        <v>194.3</v>
      </c>
      <c r="M24" s="33">
        <v>194.3</v>
      </c>
      <c r="N24" s="32">
        <f>971.5/5</f>
        <v>194.3</v>
      </c>
      <c r="O24" s="31">
        <f>[3]Period_Market_Summary_AR!$H$19/5</f>
        <v>249.69</v>
      </c>
      <c r="P24" s="31">
        <f>[4]Period_Market_Summary_AR!$H$17/5</f>
        <v>234.6</v>
      </c>
      <c r="Q24" s="22" t="s">
        <v>49</v>
      </c>
      <c r="R24" s="22" t="s">
        <v>49</v>
      </c>
    </row>
    <row r="25" spans="1:20" s="22" customFormat="1">
      <c r="A25" s="22" t="s">
        <v>51</v>
      </c>
      <c r="B25" s="22">
        <v>100</v>
      </c>
      <c r="C25" s="22">
        <v>100</v>
      </c>
      <c r="D25" s="22">
        <v>100</v>
      </c>
      <c r="E25" s="22">
        <v>100</v>
      </c>
      <c r="F25" s="22">
        <v>100</v>
      </c>
      <c r="G25" s="22">
        <v>100</v>
      </c>
      <c r="H25" s="22">
        <v>100</v>
      </c>
      <c r="I25" s="22">
        <v>100</v>
      </c>
      <c r="J25" s="22">
        <v>100</v>
      </c>
      <c r="K25" s="22">
        <v>100</v>
      </c>
      <c r="L25" s="22">
        <v>100</v>
      </c>
      <c r="M25" s="22">
        <v>100</v>
      </c>
      <c r="N25" s="22">
        <v>100</v>
      </c>
      <c r="O25" s="22">
        <v>100</v>
      </c>
      <c r="P25" s="22">
        <v>100</v>
      </c>
      <c r="Q25" s="22">
        <v>100</v>
      </c>
      <c r="R25" s="22">
        <v>100</v>
      </c>
    </row>
  </sheetData>
  <mergeCells count="3">
    <mergeCell ref="S2:T2"/>
    <mergeCell ref="A20:O20"/>
    <mergeCell ref="A21:T2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نسب مالية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aajaj</dc:creator>
  <cp:lastModifiedBy>aajaj</cp:lastModifiedBy>
  <dcterms:created xsi:type="dcterms:W3CDTF">2024-06-05T12:06:06Z</dcterms:created>
  <dcterms:modified xsi:type="dcterms:W3CDTF">2024-06-06T08:32:09Z</dcterms:modified>
</cp:coreProperties>
</file>