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دخل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Q26" i="1" l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11" i="1"/>
  <c r="P11" i="1"/>
  <c r="P13" i="1" s="1"/>
  <c r="P17" i="1" s="1"/>
  <c r="O11" i="1"/>
  <c r="O13" i="1" s="1"/>
  <c r="O17" i="1" s="1"/>
  <c r="N11" i="1"/>
  <c r="N13" i="1" s="1"/>
  <c r="N17" i="1" s="1"/>
  <c r="M11" i="1"/>
  <c r="L11" i="1"/>
  <c r="K11" i="1"/>
  <c r="J11" i="1"/>
  <c r="I11" i="1"/>
  <c r="H11" i="1"/>
  <c r="G11" i="1"/>
  <c r="F11" i="1"/>
  <c r="E11" i="1"/>
  <c r="D11" i="1"/>
  <c r="C11" i="1"/>
  <c r="B11" i="1"/>
  <c r="Q8" i="1"/>
  <c r="Q13" i="1" s="1"/>
  <c r="Q17" i="1" s="1"/>
  <c r="P8" i="1"/>
  <c r="O8" i="1"/>
  <c r="N8" i="1"/>
  <c r="M8" i="1"/>
  <c r="M13" i="1" s="1"/>
  <c r="M17" i="1" s="1"/>
  <c r="L8" i="1"/>
  <c r="L13" i="1" s="1"/>
  <c r="L17" i="1" s="1"/>
  <c r="L28" i="1" s="1"/>
  <c r="L30" i="1" s="1"/>
  <c r="L32" i="1" s="1"/>
  <c r="K8" i="1"/>
  <c r="K13" i="1" s="1"/>
  <c r="K17" i="1" s="1"/>
  <c r="K28" i="1" s="1"/>
  <c r="K30" i="1" s="1"/>
  <c r="J8" i="1"/>
  <c r="J13" i="1" s="1"/>
  <c r="J17" i="1" s="1"/>
  <c r="J28" i="1" s="1"/>
  <c r="J30" i="1" s="1"/>
  <c r="I8" i="1"/>
  <c r="I13" i="1" s="1"/>
  <c r="I17" i="1" s="1"/>
  <c r="I28" i="1" s="1"/>
  <c r="I30" i="1" s="1"/>
  <c r="I32" i="1" s="1"/>
  <c r="H8" i="1"/>
  <c r="H13" i="1" s="1"/>
  <c r="H17" i="1" s="1"/>
  <c r="H28" i="1" s="1"/>
  <c r="H30" i="1" s="1"/>
  <c r="H32" i="1" s="1"/>
  <c r="G8" i="1"/>
  <c r="G13" i="1" s="1"/>
  <c r="G17" i="1" s="1"/>
  <c r="G28" i="1" s="1"/>
  <c r="G30" i="1" s="1"/>
  <c r="F8" i="1"/>
  <c r="F13" i="1" s="1"/>
  <c r="F17" i="1" s="1"/>
  <c r="F28" i="1" s="1"/>
  <c r="F30" i="1" s="1"/>
  <c r="E8" i="1"/>
  <c r="E13" i="1" s="1"/>
  <c r="E17" i="1" s="1"/>
  <c r="E28" i="1" s="1"/>
  <c r="E30" i="1" s="1"/>
  <c r="D8" i="1"/>
  <c r="D13" i="1" s="1"/>
  <c r="D17" i="1" s="1"/>
  <c r="D28" i="1" s="1"/>
  <c r="D30" i="1" s="1"/>
  <c r="C8" i="1"/>
  <c r="C13" i="1" s="1"/>
  <c r="C17" i="1" s="1"/>
  <c r="C28" i="1" s="1"/>
  <c r="C30" i="1" s="1"/>
  <c r="B8" i="1"/>
  <c r="B13" i="1" s="1"/>
  <c r="B17" i="1" s="1"/>
  <c r="B28" i="1" s="1"/>
  <c r="B30" i="1" s="1"/>
  <c r="B32" i="1" s="1"/>
  <c r="N28" i="1" l="1"/>
  <c r="N30" i="1" s="1"/>
  <c r="N32" i="1" s="1"/>
  <c r="P28" i="1"/>
  <c r="P30" i="1" s="1"/>
  <c r="P32" i="1" s="1"/>
  <c r="M28" i="1"/>
  <c r="M30" i="1" s="1"/>
  <c r="M32" i="1" s="1"/>
  <c r="O28" i="1"/>
  <c r="O30" i="1" s="1"/>
  <c r="O32" i="1" s="1"/>
  <c r="Q28" i="1"/>
  <c r="Q30" i="1" s="1"/>
  <c r="Q32" i="1" s="1"/>
</calcChain>
</file>

<file path=xl/sharedStrings.xml><?xml version="1.0" encoding="utf-8"?>
<sst xmlns="http://schemas.openxmlformats.org/spreadsheetml/2006/main" count="62" uniqueCount="59">
  <si>
    <t>بنك قطر الوطني</t>
  </si>
  <si>
    <t xml:space="preserve">قائمة الدخل </t>
  </si>
  <si>
    <t>بعد تطبيق المعيار رقم 9</t>
  </si>
  <si>
    <t>البيان</t>
  </si>
  <si>
    <t>عن الفترة الممتدة من 30/9/2009 (تاريخ التأسيس) وحتى 31/12/2009</t>
  </si>
  <si>
    <t>Statement of Financial Position</t>
  </si>
  <si>
    <t>الإيرادات:</t>
  </si>
  <si>
    <t>Revenue:</t>
  </si>
  <si>
    <t>الفوائد الدائنة</t>
  </si>
  <si>
    <t>Interest Income</t>
  </si>
  <si>
    <t>الفوائد المدينة</t>
  </si>
  <si>
    <t>Interest Expense</t>
  </si>
  <si>
    <t>صافي إيرادات الفوائد</t>
  </si>
  <si>
    <t>Net Interest Income</t>
  </si>
  <si>
    <t>العمولات والرسوم الدائنة</t>
  </si>
  <si>
    <t>Fees and commissions Income</t>
  </si>
  <si>
    <t>العمولات والرسوم المدينة</t>
  </si>
  <si>
    <t>-</t>
  </si>
  <si>
    <t>Fees and commissions Expense</t>
  </si>
  <si>
    <t>صافي الدخل من العمولات والرسوم</t>
  </si>
  <si>
    <t>Net Income from Fees and Commissions</t>
  </si>
  <si>
    <t>صافي الدخل من الفوائد والعمولات والرسوم</t>
  </si>
  <si>
    <t>Net Income from Interest, Fees and Commissions</t>
  </si>
  <si>
    <t>أرباح تشغيلية ناتجة عن تقييم العملات الأجنبية</t>
  </si>
  <si>
    <t xml:space="preserve">Net gain arising from dealing in foreign currencies </t>
  </si>
  <si>
    <t>أرباح/خسائر تقييم مركز القطع البنيوي</t>
  </si>
  <si>
    <t>Unrealized foreign exchange gain on structural position</t>
  </si>
  <si>
    <t>إيرادات تشغيلية أخرى</t>
  </si>
  <si>
    <t>Other Operating Income</t>
  </si>
  <si>
    <t>إجمالي أعمال (خسائر) التشغيل</t>
  </si>
  <si>
    <t>Total  Income</t>
  </si>
  <si>
    <t>المصاريف:</t>
  </si>
  <si>
    <t>Expenses:</t>
  </si>
  <si>
    <t>نفقات الموظفين</t>
  </si>
  <si>
    <t>Employees Expenses</t>
  </si>
  <si>
    <t>استهلاكات الموجودات الثابتة</t>
  </si>
  <si>
    <t>Depreciation of Fixed Assets</t>
  </si>
  <si>
    <t>إطفاء الموجودات غير الملموسة</t>
  </si>
  <si>
    <t>Amortization Intangible Assets</t>
  </si>
  <si>
    <t>استرداد (مصروف) مخصص الخسائر الائتمانية المتوقعة</t>
  </si>
  <si>
    <t xml:space="preserve">            -</t>
  </si>
  <si>
    <t xml:space="preserve">Losses on reduced direct credit facilities      </t>
  </si>
  <si>
    <t>مخصصات متنوعة</t>
  </si>
  <si>
    <t>Miscellaneous provisions expense</t>
  </si>
  <si>
    <t>مصاريف تشغيلية أخرى</t>
  </si>
  <si>
    <t>Other Expenses</t>
  </si>
  <si>
    <t>إجمالي المصروفات التشغيلية</t>
  </si>
  <si>
    <t>Total  Expenses</t>
  </si>
  <si>
    <t>الربح (الخسارة) قبل الضريبة</t>
  </si>
  <si>
    <t>Net (Loss) Income Before Tax</t>
  </si>
  <si>
    <t>إيراد (مصروف) ضريبة الدخل</t>
  </si>
  <si>
    <t xml:space="preserve">Income Tax  </t>
  </si>
  <si>
    <t>ربح (خسارة) السنة</t>
  </si>
  <si>
    <t xml:space="preserve">Net (loss) Income </t>
  </si>
  <si>
    <t>*(ل.س)عائد السهم</t>
  </si>
  <si>
    <t>Earnings Per Share (SP)*</t>
  </si>
  <si>
    <t>تم تعديل عائد السهم للسنوات السابقة بناء على عملية التجزئة التي تمت على اسهم الشركة بتاريخ 27/06/2012 لتصبح قيمة السهم 100 ل.س بدلاً من 500 ل.س</t>
  </si>
  <si>
    <t>The earnings per share for the previous years have been adjusted based on the stock split on  27/06/2012</t>
  </si>
  <si>
    <t>where the share value became  of the stock 100 SP instead of the  500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</si>
</sst>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-* #,##0.00_-;\-* #,##0.00_-;_-* &quot;-&quot;??_-;_-@_-"/>
    <numFmt numFmtId="167" formatCode="_-* #,##0.00_-;_-* #,##0.00\-;_-* &quot;-&quot;??_-;_-@_-"/>
    <numFmt numFmtId="168" formatCode="&quot;Yes&quot;;&quot;Yes&quot;;&quot;No&quot;"/>
    <numFmt numFmtId="169" formatCode="[$-409]dd\-mmm\-yy;@"/>
    <numFmt numFmtId="170" formatCode="\l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0"/>
      <name val="Arabic Transparent"/>
    </font>
    <font>
      <b/>
      <sz val="13"/>
      <color theme="1"/>
      <name val="Arabic Transparent"/>
      <charset val="178"/>
    </font>
    <font>
      <b/>
      <sz val="13"/>
      <color rgb="FFC00000"/>
      <name val="Arabic Transparent"/>
      <charset val="178"/>
    </font>
    <font>
      <b/>
      <sz val="14"/>
      <color theme="0"/>
      <name val="Arabic Transparent"/>
      <charset val="178"/>
    </font>
    <font>
      <b/>
      <sz val="14"/>
      <color rgb="FFC00000"/>
      <name val="Arabic Transparent"/>
      <charset val="178"/>
    </font>
    <font>
      <b/>
      <sz val="14"/>
      <color indexed="8"/>
      <name val="Arabic Transparent"/>
    </font>
    <font>
      <b/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b/>
      <u/>
      <sz val="13"/>
      <color rgb="FFC00000"/>
      <name val="Arabic Transparent"/>
      <charset val="178"/>
    </font>
    <font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b/>
      <u val="singleAccounting"/>
      <sz val="13"/>
      <color theme="0"/>
      <name val="Arabic Transparent"/>
      <charset val="178"/>
    </font>
    <font>
      <sz val="11"/>
      <color rgb="FF000000"/>
      <name val="Arial"/>
      <family val="2"/>
    </font>
    <font>
      <sz val="13"/>
      <color rgb="FFC00000"/>
      <name val="Arabic Transparent"/>
      <charset val="178"/>
    </font>
    <font>
      <b/>
      <u val="singleAccounting"/>
      <sz val="13"/>
      <color theme="1"/>
      <name val="Arabic Transparent"/>
      <charset val="178"/>
    </font>
    <font>
      <sz val="11"/>
      <color rgb="FFC0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7">
    <xf numFmtId="0" fontId="0" fillId="0" borderId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9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168" fontId="21" fillId="0" borderId="0"/>
    <xf numFmtId="0" fontId="1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9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0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1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Fill="1" applyAlignment="1">
      <alignment horizontal="center"/>
    </xf>
    <xf numFmtId="37" fontId="3" fillId="0" borderId="0" xfId="0" applyNumberFormat="1" applyFont="1" applyAlignment="1">
      <alignment horizontal="right"/>
    </xf>
    <xf numFmtId="0" fontId="7" fillId="3" borderId="1" xfId="0" applyFont="1" applyFill="1" applyBorder="1" applyAlignment="1">
      <alignment horizontal="center"/>
    </xf>
    <xf numFmtId="37" fontId="4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/>
    <xf numFmtId="37" fontId="8" fillId="0" borderId="0" xfId="0" applyNumberFormat="1" applyFont="1" applyAlignment="1"/>
    <xf numFmtId="0" fontId="9" fillId="4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12" fillId="0" borderId="3" xfId="0" applyFont="1" applyFill="1" applyBorder="1"/>
    <xf numFmtId="37" fontId="12" fillId="0" borderId="3" xfId="0" applyNumberFormat="1" applyFont="1" applyFill="1" applyBorder="1"/>
    <xf numFmtId="41" fontId="12" fillId="0" borderId="3" xfId="1" applyFont="1" applyFill="1" applyBorder="1" applyAlignment="1"/>
    <xf numFmtId="41" fontId="12" fillId="0" borderId="3" xfId="1" applyNumberFormat="1" applyFont="1" applyFill="1" applyBorder="1"/>
    <xf numFmtId="41" fontId="13" fillId="0" borderId="3" xfId="1" applyFont="1" applyFill="1" applyBorder="1" applyAlignment="1"/>
    <xf numFmtId="0" fontId="9" fillId="4" borderId="3" xfId="0" applyFont="1" applyFill="1" applyBorder="1"/>
    <xf numFmtId="41" fontId="9" fillId="4" borderId="3" xfId="1" applyNumberFormat="1" applyFont="1" applyFill="1" applyBorder="1"/>
    <xf numFmtId="41" fontId="13" fillId="0" borderId="3" xfId="1" applyFont="1" applyFill="1" applyBorder="1" applyAlignment="1">
      <alignment horizontal="right" vertical="center"/>
    </xf>
    <xf numFmtId="41" fontId="12" fillId="0" borderId="3" xfId="1" applyNumberFormat="1" applyFont="1" applyFill="1" applyBorder="1" applyAlignment="1"/>
    <xf numFmtId="41" fontId="9" fillId="4" borderId="3" xfId="1" applyFont="1" applyFill="1" applyBorder="1" applyAlignment="1"/>
    <xf numFmtId="0" fontId="9" fillId="0" borderId="3" xfId="0" applyFont="1" applyFill="1" applyBorder="1"/>
    <xf numFmtId="0" fontId="4" fillId="0" borderId="3" xfId="0" applyFont="1" applyFill="1" applyBorder="1"/>
    <xf numFmtId="0" fontId="9" fillId="0" borderId="3" xfId="0" applyFont="1" applyFill="1" applyBorder="1" applyAlignment="1">
      <alignment horizontal="center"/>
    </xf>
    <xf numFmtId="41" fontId="14" fillId="0" borderId="3" xfId="1" applyFont="1" applyFill="1" applyBorder="1" applyAlignment="1"/>
    <xf numFmtId="0" fontId="0" fillId="0" borderId="3" xfId="0" applyFill="1" applyBorder="1"/>
    <xf numFmtId="164" fontId="0" fillId="0" borderId="0" xfId="0" applyNumberFormat="1" applyFill="1" applyAlignment="1">
      <alignment vertical="center"/>
    </xf>
    <xf numFmtId="41" fontId="12" fillId="0" borderId="3" xfId="1" applyFont="1" applyFill="1" applyBorder="1"/>
    <xf numFmtId="0" fontId="15" fillId="0" borderId="0" xfId="0" applyFont="1"/>
    <xf numFmtId="0" fontId="16" fillId="0" borderId="3" xfId="0" applyFont="1" applyFill="1" applyBorder="1"/>
    <xf numFmtId="0" fontId="12" fillId="0" borderId="3" xfId="0" applyFont="1" applyFill="1" applyBorder="1" applyAlignment="1">
      <alignment horizontal="center"/>
    </xf>
    <xf numFmtId="37" fontId="3" fillId="0" borderId="3" xfId="0" applyNumberFormat="1" applyFont="1" applyFill="1" applyBorder="1" applyAlignment="1">
      <alignment horizontal="center"/>
    </xf>
    <xf numFmtId="41" fontId="12" fillId="0" borderId="3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41" fontId="12" fillId="5" borderId="3" xfId="1" applyFont="1" applyFill="1" applyBorder="1"/>
    <xf numFmtId="41" fontId="12" fillId="0" borderId="3" xfId="1" applyFont="1" applyFill="1" applyBorder="1" applyAlignment="1">
      <alignment horizontal="right"/>
    </xf>
    <xf numFmtId="41" fontId="12" fillId="5" borderId="3" xfId="1" applyNumberFormat="1" applyFont="1" applyFill="1" applyBorder="1"/>
    <xf numFmtId="41" fontId="13" fillId="0" borderId="3" xfId="1" applyFont="1" applyFill="1" applyBorder="1"/>
    <xf numFmtId="41" fontId="13" fillId="5" borderId="3" xfId="1" applyFont="1" applyFill="1" applyBorder="1"/>
    <xf numFmtId="0" fontId="3" fillId="0" borderId="3" xfId="0" applyFont="1" applyFill="1" applyBorder="1"/>
    <xf numFmtId="37" fontId="3" fillId="0" borderId="3" xfId="0" applyNumberFormat="1" applyFont="1" applyFill="1" applyBorder="1"/>
    <xf numFmtId="41" fontId="17" fillId="0" borderId="3" xfId="1" applyFont="1" applyFill="1" applyBorder="1"/>
    <xf numFmtId="41" fontId="3" fillId="0" borderId="3" xfId="1" applyFont="1" applyFill="1" applyBorder="1"/>
    <xf numFmtId="165" fontId="9" fillId="4" borderId="3" xfId="1" applyNumberFormat="1" applyFont="1" applyFill="1" applyBorder="1" applyAlignment="1">
      <alignment horizontal="right"/>
    </xf>
    <xf numFmtId="166" fontId="9" fillId="4" borderId="3" xfId="1" applyNumberFormat="1" applyFont="1" applyFill="1" applyBorder="1"/>
    <xf numFmtId="2" fontId="9" fillId="4" borderId="3" xfId="1" applyNumberFormat="1" applyFont="1" applyFill="1" applyBorder="1" applyAlignment="1">
      <alignment horizontal="right"/>
    </xf>
    <xf numFmtId="165" fontId="9" fillId="4" borderId="3" xfId="1" applyNumberFormat="1" applyFont="1" applyFill="1" applyBorder="1" applyAlignment="1">
      <alignment horizontal="center"/>
    </xf>
    <xf numFmtId="165" fontId="9" fillId="4" borderId="3" xfId="1" applyNumberFormat="1" applyFont="1" applyFill="1" applyBorder="1"/>
    <xf numFmtId="41" fontId="9" fillId="4" borderId="5" xfId="1" applyNumberFormat="1" applyFont="1" applyFill="1" applyBorder="1"/>
    <xf numFmtId="0" fontId="18" fillId="0" borderId="0" xfId="0" applyFont="1" applyFill="1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/>
    </xf>
    <xf numFmtId="43" fontId="0" fillId="0" borderId="0" xfId="0" applyNumberFormat="1" applyFill="1"/>
  </cellXfs>
  <cellStyles count="107">
    <cellStyle name="Comma [0]" xfId="1" builtinId="6"/>
    <cellStyle name="Comma 2" xfId="2"/>
    <cellStyle name="Comma 2 10" xfId="3"/>
    <cellStyle name="Comma 2 11" xfId="4"/>
    <cellStyle name="Comma 2 12" xfId="5"/>
    <cellStyle name="Comma 2 13" xfId="6"/>
    <cellStyle name="Comma 2 14" xfId="7"/>
    <cellStyle name="Comma 2 2" xfId="8"/>
    <cellStyle name="Comma 2 3" xfId="9"/>
    <cellStyle name="Comma 2 4" xfId="10"/>
    <cellStyle name="Comma 2 5" xfId="11"/>
    <cellStyle name="Comma 2 6" xfId="12"/>
    <cellStyle name="Comma 2 7" xfId="13"/>
    <cellStyle name="Comma 2 8" xfId="14"/>
    <cellStyle name="Comma 2 9" xfId="15"/>
    <cellStyle name="Comma 3" xfId="16"/>
    <cellStyle name="Comma 3 2" xfId="17"/>
    <cellStyle name="Comma 3 3" xfId="18"/>
    <cellStyle name="Comma 3 4" xfId="19"/>
    <cellStyle name="Comma 4" xfId="20"/>
    <cellStyle name="Comma 5" xfId="21"/>
    <cellStyle name="Comma 6" xfId="22"/>
    <cellStyle name="Normal" xfId="0" builtinId="0"/>
    <cellStyle name="Normal 2" xfId="23"/>
    <cellStyle name="Normal 2 10" xfId="24"/>
    <cellStyle name="Normal 2 11" xfId="25"/>
    <cellStyle name="Normal 2 12" xfId="26"/>
    <cellStyle name="Normal 2 13" xfId="27"/>
    <cellStyle name="Normal 2 14" xfId="28"/>
    <cellStyle name="Normal 2 2" xfId="29"/>
    <cellStyle name="Normal 2 2 10" xfId="30"/>
    <cellStyle name="Normal 2 2 11" xfId="31"/>
    <cellStyle name="Normal 2 2 12" xfId="32"/>
    <cellStyle name="Normal 2 2 13" xfId="33"/>
    <cellStyle name="Normal 2 2 14" xfId="34"/>
    <cellStyle name="Normal 2 2 2" xfId="35"/>
    <cellStyle name="Normal 2 2 3" xfId="36"/>
    <cellStyle name="Normal 2 2 4" xfId="37"/>
    <cellStyle name="Normal 2 2 5" xfId="38"/>
    <cellStyle name="Normal 2 2 6" xfId="39"/>
    <cellStyle name="Normal 2 2 7" xfId="40"/>
    <cellStyle name="Normal 2 2 8" xfId="41"/>
    <cellStyle name="Normal 2 2 9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3" xfId="50"/>
    <cellStyle name="Normal 3 10" xfId="51"/>
    <cellStyle name="Normal 3 11" xfId="52"/>
    <cellStyle name="Normal 3 12" xfId="53"/>
    <cellStyle name="Normal 3 13" xfId="54"/>
    <cellStyle name="Normal 3 14" xfId="55"/>
    <cellStyle name="Normal 3 2" xfId="56"/>
    <cellStyle name="Normal 3 3" xfId="57"/>
    <cellStyle name="Normal 3 4" xfId="58"/>
    <cellStyle name="Normal 3 5" xfId="59"/>
    <cellStyle name="Normal 3 6" xfId="60"/>
    <cellStyle name="Normal 3 7" xfId="61"/>
    <cellStyle name="Normal 3 8" xfId="62"/>
    <cellStyle name="Normal 3 9" xfId="63"/>
    <cellStyle name="Normal 4" xfId="64"/>
    <cellStyle name="Normal 4 10" xfId="65"/>
    <cellStyle name="Normal 4 11" xfId="66"/>
    <cellStyle name="Normal 4 12" xfId="67"/>
    <cellStyle name="Normal 4 13" xfId="68"/>
    <cellStyle name="Normal 4 14" xfId="69"/>
    <cellStyle name="Normal 4 2" xfId="70"/>
    <cellStyle name="Normal 4 3" xfId="71"/>
    <cellStyle name="Normal 4 4" xfId="72"/>
    <cellStyle name="Normal 4 5" xfId="73"/>
    <cellStyle name="Normal 4 6" xfId="74"/>
    <cellStyle name="Normal 4 7" xfId="75"/>
    <cellStyle name="Normal 4 8" xfId="76"/>
    <cellStyle name="Normal 4 9" xfId="77"/>
    <cellStyle name="Normal 5" xfId="78"/>
    <cellStyle name="Normal 5 10" xfId="79"/>
    <cellStyle name="Normal 5 11" xfId="80"/>
    <cellStyle name="Normal 5 12" xfId="81"/>
    <cellStyle name="Normal 5 13" xfId="82"/>
    <cellStyle name="Normal 5 14" xfId="83"/>
    <cellStyle name="Normal 5 2" xfId="84"/>
    <cellStyle name="Normal 5 3" xfId="85"/>
    <cellStyle name="Normal 5 4" xfId="86"/>
    <cellStyle name="Normal 5 5" xfId="87"/>
    <cellStyle name="Normal 5 6" xfId="88"/>
    <cellStyle name="Normal 5 7" xfId="89"/>
    <cellStyle name="Normal 5 8" xfId="90"/>
    <cellStyle name="Normal 5 9" xfId="91"/>
    <cellStyle name="Normal 6" xfId="92"/>
    <cellStyle name="Normal 6 10" xfId="93"/>
    <cellStyle name="Normal 6 11" xfId="94"/>
    <cellStyle name="Normal 6 12" xfId="95"/>
    <cellStyle name="Normal 6 13" xfId="96"/>
    <cellStyle name="Normal 6 14" xfId="97"/>
    <cellStyle name="Normal 6 2" xfId="98"/>
    <cellStyle name="Normal 6 3" xfId="99"/>
    <cellStyle name="Normal 6 4" xfId="100"/>
    <cellStyle name="Normal 6 5" xfId="101"/>
    <cellStyle name="Normal 6 6" xfId="102"/>
    <cellStyle name="Normal 6 7" xfId="103"/>
    <cellStyle name="Normal 6 8" xfId="104"/>
    <cellStyle name="Normal 6 9" xfId="105"/>
    <cellStyle name="Normal 7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harif\AppData\Local\Microsoft\Windows\Temporary%20Internet%20Files\Content.Outlook\XVB10Z5N\QNBS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2023/QNBS-2023%20D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e-fs\&#1583;&#1604;&#1610;&#1604;%20&#1575;&#1604;&#1588;&#1585;&#1603;&#1575;&#1578;%202012%20&#1606;&#1607;&#1575;&#1574;&#1610;\QNBS-2012\RATIOS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بيانات التداول"/>
      <sheetName val="قيم التداول"/>
      <sheetName val="تقرير الملكية"/>
      <sheetName val="معلومات عامة"/>
      <sheetName val="نسب مالية"/>
      <sheetName val="تدفقات نقدية"/>
      <sheetName val="قائمة الدخل"/>
      <sheetName val="قائمة المركز المال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3">
          <cell r="B33">
            <v>150000000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بيانات التداول"/>
      <sheetName val="قيم التداول"/>
      <sheetName val="تقرير الملكية"/>
      <sheetName val="معلومات عامة"/>
      <sheetName val="قائمة المركز المالي"/>
      <sheetName val="قائمة الدخل"/>
      <sheetName val="تدفقات نقدية"/>
      <sheetName val="نسب مالي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I33">
            <v>150000000</v>
          </cell>
          <cell r="L33">
            <v>150000000</v>
          </cell>
          <cell r="M33">
            <v>150000000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سب مالية"/>
    </sheetNames>
    <sheetDataSet>
      <sheetData sheetId="0">
        <row r="30">
          <cell r="B30">
            <v>150000000</v>
          </cell>
          <cell r="C30">
            <v>150000000</v>
          </cell>
          <cell r="D30">
            <v>150000000</v>
          </cell>
          <cell r="E30">
            <v>50000000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rightToLeft="1" tabSelected="1" workbookViewId="0"/>
  </sheetViews>
  <sheetFormatPr defaultRowHeight="15"/>
  <cols>
    <col min="1" max="1" width="47.28515625" style="5" customWidth="1"/>
    <col min="2" max="2" width="23" style="5" bestFit="1" customWidth="1"/>
    <col min="3" max="7" width="21" style="5" customWidth="1"/>
    <col min="8" max="8" width="21" style="62" customWidth="1"/>
    <col min="9" max="9" width="21.42578125" style="5" customWidth="1"/>
    <col min="10" max="10" width="19.7109375" style="8" customWidth="1"/>
    <col min="11" max="11" width="20.85546875" style="5" customWidth="1"/>
    <col min="12" max="12" width="19.42578125" style="5" customWidth="1"/>
    <col min="13" max="13" width="20.85546875" style="5" customWidth="1"/>
    <col min="14" max="14" width="20.140625" style="5" customWidth="1"/>
    <col min="15" max="15" width="19.42578125" style="5" customWidth="1"/>
    <col min="16" max="16" width="18" style="5" customWidth="1"/>
    <col min="17" max="17" width="45.28515625" style="5" customWidth="1"/>
    <col min="18" max="18" width="75.140625" style="5" customWidth="1"/>
    <col min="19" max="16384" width="9.140625" style="5"/>
  </cols>
  <sheetData>
    <row r="1" spans="1:18" ht="16.5">
      <c r="A1" s="1" t="s">
        <v>0</v>
      </c>
      <c r="B1" s="2"/>
      <c r="C1" s="2"/>
      <c r="D1" s="2"/>
      <c r="E1" s="2"/>
      <c r="F1" s="2"/>
      <c r="G1" s="2"/>
      <c r="H1" s="3"/>
      <c r="I1" s="2"/>
      <c r="J1" s="4"/>
      <c r="K1" s="2"/>
      <c r="L1" s="2"/>
      <c r="M1" s="2"/>
      <c r="N1" s="2"/>
      <c r="O1" s="2"/>
      <c r="P1" s="2"/>
      <c r="Q1" s="2"/>
      <c r="R1" s="2"/>
    </row>
    <row r="2" spans="1:18" s="8" customFormat="1" ht="18">
      <c r="A2" s="6" t="s">
        <v>1</v>
      </c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8">
      <c r="A3" s="9"/>
      <c r="B3" s="10" t="s">
        <v>2</v>
      </c>
      <c r="C3" s="10"/>
      <c r="D3" s="10"/>
      <c r="E3" s="10"/>
      <c r="F3" s="10"/>
      <c r="G3" s="10"/>
      <c r="H3" s="11"/>
      <c r="I3" s="9"/>
      <c r="J3" s="12"/>
      <c r="K3" s="9"/>
      <c r="L3" s="13"/>
      <c r="M3" s="13"/>
      <c r="N3" s="13"/>
      <c r="O3" s="14"/>
      <c r="P3" s="13"/>
      <c r="Q3" s="14"/>
      <c r="R3" s="14"/>
    </row>
    <row r="4" spans="1:18" ht="36.75" customHeight="1">
      <c r="A4" s="15" t="s">
        <v>3</v>
      </c>
      <c r="B4" s="16">
        <v>2023</v>
      </c>
      <c r="C4" s="16">
        <v>2022</v>
      </c>
      <c r="D4" s="16">
        <v>2021</v>
      </c>
      <c r="E4" s="16">
        <v>2020</v>
      </c>
      <c r="F4" s="16">
        <v>2019</v>
      </c>
      <c r="G4" s="16">
        <v>2018</v>
      </c>
      <c r="H4" s="16">
        <v>2018</v>
      </c>
      <c r="I4" s="16">
        <v>2017</v>
      </c>
      <c r="J4" s="16">
        <v>2016</v>
      </c>
      <c r="K4" s="16">
        <v>2015</v>
      </c>
      <c r="L4" s="16">
        <v>2014</v>
      </c>
      <c r="M4" s="16">
        <v>2013</v>
      </c>
      <c r="N4" s="16">
        <v>2012</v>
      </c>
      <c r="O4" s="16">
        <v>2011</v>
      </c>
      <c r="P4" s="16">
        <v>2010</v>
      </c>
      <c r="Q4" s="17" t="s">
        <v>4</v>
      </c>
      <c r="R4" s="18" t="s">
        <v>5</v>
      </c>
    </row>
    <row r="5" spans="1:18" ht="17.25" customHeight="1">
      <c r="A5" s="19" t="s">
        <v>6</v>
      </c>
      <c r="B5" s="19"/>
      <c r="C5" s="19"/>
      <c r="D5" s="19"/>
      <c r="E5" s="19"/>
      <c r="F5" s="19"/>
      <c r="G5" s="19"/>
      <c r="H5" s="20"/>
      <c r="I5" s="19"/>
      <c r="J5" s="21"/>
      <c r="K5" s="19"/>
      <c r="L5" s="19"/>
      <c r="M5" s="19"/>
      <c r="N5" s="19"/>
      <c r="O5" s="22"/>
      <c r="P5" s="22"/>
      <c r="Q5" s="22"/>
      <c r="R5" s="23" t="s">
        <v>7</v>
      </c>
    </row>
    <row r="6" spans="1:18" ht="17.25" customHeight="1">
      <c r="A6" s="24" t="s">
        <v>8</v>
      </c>
      <c r="B6" s="25">
        <v>68477989820</v>
      </c>
      <c r="C6" s="25">
        <v>19299360166</v>
      </c>
      <c r="D6" s="25">
        <v>12261494082</v>
      </c>
      <c r="E6" s="25">
        <v>6529679539</v>
      </c>
      <c r="F6" s="25">
        <v>3659412115</v>
      </c>
      <c r="G6" s="25">
        <v>2708348144</v>
      </c>
      <c r="H6" s="25">
        <v>2708348144</v>
      </c>
      <c r="I6" s="25">
        <v>2471057495</v>
      </c>
      <c r="J6" s="25">
        <v>2257557635</v>
      </c>
      <c r="K6" s="25">
        <v>1437269282</v>
      </c>
      <c r="L6" s="25">
        <v>1000147094</v>
      </c>
      <c r="M6" s="25">
        <v>837576443</v>
      </c>
      <c r="N6" s="25">
        <v>599659628</v>
      </c>
      <c r="O6" s="25">
        <v>524702945</v>
      </c>
      <c r="P6" s="26">
        <v>234989894</v>
      </c>
      <c r="Q6" s="26">
        <v>3522747</v>
      </c>
      <c r="R6" s="27" t="s">
        <v>9</v>
      </c>
    </row>
    <row r="7" spans="1:18" ht="17.25" customHeight="1">
      <c r="A7" s="24" t="s">
        <v>10</v>
      </c>
      <c r="B7" s="28">
        <v>-9771140309</v>
      </c>
      <c r="C7" s="28">
        <v>-4167962753</v>
      </c>
      <c r="D7" s="28">
        <v>-1580441587</v>
      </c>
      <c r="E7" s="28">
        <v>-1088193195</v>
      </c>
      <c r="F7" s="28">
        <v>-747445907</v>
      </c>
      <c r="G7" s="28">
        <v>-768562246</v>
      </c>
      <c r="H7" s="28">
        <v>-768562246</v>
      </c>
      <c r="I7" s="28">
        <v>-662828907</v>
      </c>
      <c r="J7" s="28">
        <v>-445215972</v>
      </c>
      <c r="K7" s="28">
        <v>-384312837</v>
      </c>
      <c r="L7" s="28">
        <v>-342188736</v>
      </c>
      <c r="M7" s="28">
        <v>-234675634</v>
      </c>
      <c r="N7" s="28">
        <v>-206092074</v>
      </c>
      <c r="O7" s="28">
        <v>-314339784</v>
      </c>
      <c r="P7" s="28">
        <v>-170998645</v>
      </c>
      <c r="Q7" s="28">
        <v>-12711</v>
      </c>
      <c r="R7" s="27" t="s">
        <v>11</v>
      </c>
    </row>
    <row r="8" spans="1:18" ht="17.25" customHeight="1">
      <c r="A8" s="29" t="s">
        <v>12</v>
      </c>
      <c r="B8" s="30">
        <f>SUM(B6:B7)</f>
        <v>58706849511</v>
      </c>
      <c r="C8" s="30">
        <f>SUM(C6:C7)</f>
        <v>15131397413</v>
      </c>
      <c r="D8" s="30">
        <f>SUM(D6:D7)</f>
        <v>10681052495</v>
      </c>
      <c r="E8" s="30">
        <f>SUM(E6:E7)</f>
        <v>5441486344</v>
      </c>
      <c r="F8" s="30">
        <f t="shared" ref="F8:Q8" si="0">SUM(F6:F7)</f>
        <v>2911966208</v>
      </c>
      <c r="G8" s="30">
        <f t="shared" si="0"/>
        <v>1939785898</v>
      </c>
      <c r="H8" s="30">
        <f t="shared" si="0"/>
        <v>1939785898</v>
      </c>
      <c r="I8" s="30">
        <f t="shared" si="0"/>
        <v>1808228588</v>
      </c>
      <c r="J8" s="30">
        <f t="shared" si="0"/>
        <v>1812341663</v>
      </c>
      <c r="K8" s="30">
        <f t="shared" si="0"/>
        <v>1052956445</v>
      </c>
      <c r="L8" s="30">
        <f t="shared" si="0"/>
        <v>657958358</v>
      </c>
      <c r="M8" s="30">
        <f t="shared" si="0"/>
        <v>602900809</v>
      </c>
      <c r="N8" s="30">
        <f t="shared" si="0"/>
        <v>393567554</v>
      </c>
      <c r="O8" s="30">
        <f t="shared" si="0"/>
        <v>210363161</v>
      </c>
      <c r="P8" s="30">
        <f t="shared" si="0"/>
        <v>63991249</v>
      </c>
      <c r="Q8" s="30">
        <f t="shared" si="0"/>
        <v>3510036</v>
      </c>
      <c r="R8" s="30" t="s">
        <v>13</v>
      </c>
    </row>
    <row r="9" spans="1:18" ht="17.25" customHeight="1">
      <c r="A9" s="24" t="s">
        <v>14</v>
      </c>
      <c r="B9" s="25">
        <v>3645395961</v>
      </c>
      <c r="C9" s="25">
        <v>1238650455</v>
      </c>
      <c r="D9" s="25">
        <v>751253138</v>
      </c>
      <c r="E9" s="25">
        <v>407485597</v>
      </c>
      <c r="F9" s="25">
        <v>268224103</v>
      </c>
      <c r="G9" s="25">
        <v>139814685</v>
      </c>
      <c r="H9" s="25">
        <v>139814685</v>
      </c>
      <c r="I9" s="25">
        <v>90360654</v>
      </c>
      <c r="J9" s="25">
        <v>76864949</v>
      </c>
      <c r="K9" s="25">
        <v>62547146</v>
      </c>
      <c r="L9" s="25">
        <v>40216245</v>
      </c>
      <c r="M9" s="25">
        <v>38655227</v>
      </c>
      <c r="N9" s="25">
        <v>45437489</v>
      </c>
      <c r="O9" s="25">
        <v>29128746</v>
      </c>
      <c r="P9" s="26">
        <v>23031517</v>
      </c>
      <c r="Q9" s="26">
        <v>2775</v>
      </c>
      <c r="R9" s="27" t="s">
        <v>15</v>
      </c>
    </row>
    <row r="10" spans="1:18" ht="17.25" customHeight="1">
      <c r="A10" s="24" t="s">
        <v>16</v>
      </c>
      <c r="B10" s="28">
        <v>-44444402</v>
      </c>
      <c r="C10" s="28">
        <v>-22691751</v>
      </c>
      <c r="D10" s="28">
        <v>-20685867</v>
      </c>
      <c r="E10" s="28">
        <v>-17053761</v>
      </c>
      <c r="F10" s="28">
        <v>-10575505</v>
      </c>
      <c r="G10" s="28">
        <v>-12378928</v>
      </c>
      <c r="H10" s="28">
        <v>-12378928</v>
      </c>
      <c r="I10" s="28">
        <v>-13382173</v>
      </c>
      <c r="J10" s="28">
        <v>-10325373</v>
      </c>
      <c r="K10" s="28">
        <v>-7909787</v>
      </c>
      <c r="L10" s="28">
        <v>-3680972</v>
      </c>
      <c r="M10" s="28">
        <v>-3031673</v>
      </c>
      <c r="N10" s="28">
        <v>-1536245</v>
      </c>
      <c r="O10" s="28">
        <v>-950480</v>
      </c>
      <c r="P10" s="28">
        <v>-534752</v>
      </c>
      <c r="Q10" s="31" t="s">
        <v>17</v>
      </c>
      <c r="R10" s="32" t="s">
        <v>18</v>
      </c>
    </row>
    <row r="11" spans="1:18" ht="17.25" customHeight="1">
      <c r="A11" s="29" t="s">
        <v>19</v>
      </c>
      <c r="B11" s="33">
        <f t="shared" ref="B11:Q11" si="1">SUM(B9:B10)</f>
        <v>3600951559</v>
      </c>
      <c r="C11" s="33">
        <f t="shared" si="1"/>
        <v>1215958704</v>
      </c>
      <c r="D11" s="33">
        <f t="shared" si="1"/>
        <v>730567271</v>
      </c>
      <c r="E11" s="33">
        <f t="shared" si="1"/>
        <v>390431836</v>
      </c>
      <c r="F11" s="33">
        <f t="shared" si="1"/>
        <v>257648598</v>
      </c>
      <c r="G11" s="33">
        <f t="shared" si="1"/>
        <v>127435757</v>
      </c>
      <c r="H11" s="33">
        <f t="shared" si="1"/>
        <v>127435757</v>
      </c>
      <c r="I11" s="33">
        <f t="shared" si="1"/>
        <v>76978481</v>
      </c>
      <c r="J11" s="33">
        <f t="shared" si="1"/>
        <v>66539576</v>
      </c>
      <c r="K11" s="33">
        <f t="shared" si="1"/>
        <v>54637359</v>
      </c>
      <c r="L11" s="33">
        <f t="shared" si="1"/>
        <v>36535273</v>
      </c>
      <c r="M11" s="33">
        <f>SUM(M9:M10)</f>
        <v>35623554</v>
      </c>
      <c r="N11" s="33">
        <f t="shared" si="1"/>
        <v>43901244</v>
      </c>
      <c r="O11" s="33">
        <f t="shared" si="1"/>
        <v>28178266</v>
      </c>
      <c r="P11" s="33">
        <f t="shared" si="1"/>
        <v>22496765</v>
      </c>
      <c r="Q11" s="33">
        <f t="shared" si="1"/>
        <v>2775</v>
      </c>
      <c r="R11" s="30" t="s">
        <v>20</v>
      </c>
    </row>
    <row r="12" spans="1:18" ht="17.25" customHeight="1">
      <c r="A12" s="34"/>
      <c r="B12" s="35"/>
      <c r="C12" s="35"/>
      <c r="D12" s="35"/>
      <c r="E12" s="35"/>
      <c r="F12" s="35"/>
      <c r="G12" s="35"/>
      <c r="H12" s="35"/>
      <c r="I12" s="34"/>
      <c r="J12" s="36"/>
      <c r="K12" s="34"/>
      <c r="L12" s="25"/>
      <c r="M12" s="25"/>
      <c r="N12" s="34"/>
      <c r="O12" s="37"/>
      <c r="P12" s="37"/>
      <c r="Q12" s="37"/>
      <c r="R12" s="38"/>
    </row>
    <row r="13" spans="1:18" ht="17.25" customHeight="1">
      <c r="A13" s="29" t="s">
        <v>21</v>
      </c>
      <c r="B13" s="30">
        <f t="shared" ref="B13:M13" si="2">SUM(B8,B11)</f>
        <v>62307801070</v>
      </c>
      <c r="C13" s="30">
        <f t="shared" si="2"/>
        <v>16347356117</v>
      </c>
      <c r="D13" s="30">
        <f t="shared" si="2"/>
        <v>11411619766</v>
      </c>
      <c r="E13" s="30">
        <f t="shared" si="2"/>
        <v>5831918180</v>
      </c>
      <c r="F13" s="30">
        <f t="shared" si="2"/>
        <v>3169614806</v>
      </c>
      <c r="G13" s="30">
        <f t="shared" si="2"/>
        <v>2067221655</v>
      </c>
      <c r="H13" s="30">
        <f t="shared" si="2"/>
        <v>2067221655</v>
      </c>
      <c r="I13" s="30">
        <f t="shared" si="2"/>
        <v>1885207069</v>
      </c>
      <c r="J13" s="30">
        <f t="shared" si="2"/>
        <v>1878881239</v>
      </c>
      <c r="K13" s="30">
        <f t="shared" si="2"/>
        <v>1107593804</v>
      </c>
      <c r="L13" s="30">
        <f t="shared" si="2"/>
        <v>694493631</v>
      </c>
      <c r="M13" s="30">
        <f t="shared" si="2"/>
        <v>638524363</v>
      </c>
      <c r="N13" s="30">
        <f>SUM(N11,N8)</f>
        <v>437468798</v>
      </c>
      <c r="O13" s="30">
        <f>SUM(O11,O8)</f>
        <v>238541427</v>
      </c>
      <c r="P13" s="30">
        <f>SUM(P11,P8)</f>
        <v>86488014</v>
      </c>
      <c r="Q13" s="30">
        <f>SUM(Q8:Q9)</f>
        <v>3512811</v>
      </c>
      <c r="R13" s="30" t="s">
        <v>22</v>
      </c>
    </row>
    <row r="14" spans="1:18" ht="17.25" customHeight="1">
      <c r="A14" s="24" t="s">
        <v>23</v>
      </c>
      <c r="B14" s="25">
        <v>28590989850</v>
      </c>
      <c r="C14" s="25">
        <v>1336387091</v>
      </c>
      <c r="D14" s="25">
        <v>3154092578</v>
      </c>
      <c r="E14" s="25">
        <v>248028591</v>
      </c>
      <c r="F14" s="25">
        <v>97921796</v>
      </c>
      <c r="G14" s="25">
        <v>113082278</v>
      </c>
      <c r="H14" s="25">
        <v>113082278</v>
      </c>
      <c r="I14" s="39">
        <v>18009146</v>
      </c>
      <c r="J14" s="25">
        <v>415156735</v>
      </c>
      <c r="K14" s="25">
        <v>273954417</v>
      </c>
      <c r="L14" s="25">
        <v>102499083</v>
      </c>
      <c r="M14" s="25">
        <v>115653768</v>
      </c>
      <c r="N14" s="25">
        <v>241262623</v>
      </c>
      <c r="O14" s="25">
        <v>19220673</v>
      </c>
      <c r="P14" s="26">
        <v>2100478</v>
      </c>
      <c r="Q14" s="26">
        <v>5708582</v>
      </c>
      <c r="R14" s="27" t="s">
        <v>24</v>
      </c>
    </row>
    <row r="15" spans="1:18" ht="17.25" customHeight="1">
      <c r="A15" s="24" t="s">
        <v>25</v>
      </c>
      <c r="B15" s="40">
        <v>1572065853115</v>
      </c>
      <c r="C15" s="40">
        <v>82732114595</v>
      </c>
      <c r="D15" s="40">
        <v>206202531440</v>
      </c>
      <c r="E15" s="40">
        <v>134333231800</v>
      </c>
      <c r="F15" s="40"/>
      <c r="G15" s="40"/>
      <c r="H15" s="40">
        <v>0</v>
      </c>
      <c r="I15" s="39">
        <v>-12619150000</v>
      </c>
      <c r="J15" s="25">
        <v>27180273000</v>
      </c>
      <c r="K15" s="25">
        <v>20852041500</v>
      </c>
      <c r="L15" s="25">
        <v>8186557500</v>
      </c>
      <c r="M15" s="25">
        <v>9939638500</v>
      </c>
      <c r="N15" s="25">
        <v>3259588000</v>
      </c>
      <c r="O15" s="25">
        <v>1456223291</v>
      </c>
      <c r="P15" s="26">
        <v>124743417</v>
      </c>
      <c r="Q15" s="26">
        <v>-73212803</v>
      </c>
      <c r="R15" s="41" t="s">
        <v>26</v>
      </c>
    </row>
    <row r="16" spans="1:18" ht="17.25" customHeight="1">
      <c r="A16" s="24" t="s">
        <v>27</v>
      </c>
      <c r="B16" s="28">
        <v>92301124</v>
      </c>
      <c r="C16" s="28">
        <v>14873832</v>
      </c>
      <c r="D16" s="28">
        <v>8145672</v>
      </c>
      <c r="E16" s="28">
        <v>183559266</v>
      </c>
      <c r="F16" s="28">
        <v>200876592</v>
      </c>
      <c r="G16" s="28">
        <v>118533083</v>
      </c>
      <c r="H16" s="28">
        <v>118533083</v>
      </c>
      <c r="I16" s="39">
        <v>147711254</v>
      </c>
      <c r="J16" s="28">
        <v>33495214</v>
      </c>
      <c r="K16" s="28">
        <v>5063221</v>
      </c>
      <c r="L16" s="28">
        <v>111073324</v>
      </c>
      <c r="M16" s="28">
        <v>72498</v>
      </c>
      <c r="N16" s="28">
        <v>549711</v>
      </c>
      <c r="O16" s="28">
        <v>771670</v>
      </c>
      <c r="P16" s="28">
        <v>4814548</v>
      </c>
      <c r="Q16" s="31" t="s">
        <v>17</v>
      </c>
      <c r="R16" s="27" t="s">
        <v>28</v>
      </c>
    </row>
    <row r="17" spans="1:18" ht="17.25" customHeight="1">
      <c r="A17" s="29" t="s">
        <v>29</v>
      </c>
      <c r="B17" s="30">
        <f t="shared" ref="B17" si="3">SUM(B14:B16)+B13</f>
        <v>1663056945159</v>
      </c>
      <c r="C17" s="30">
        <f t="shared" ref="C17:L17" si="4">SUM(C14:C16)+C13</f>
        <v>100430731635</v>
      </c>
      <c r="D17" s="30">
        <f t="shared" si="4"/>
        <v>220776389456</v>
      </c>
      <c r="E17" s="30">
        <f t="shared" si="4"/>
        <v>140596737837</v>
      </c>
      <c r="F17" s="30">
        <f t="shared" si="4"/>
        <v>3468413194</v>
      </c>
      <c r="G17" s="30">
        <f t="shared" si="4"/>
        <v>2298837016</v>
      </c>
      <c r="H17" s="30">
        <f t="shared" si="4"/>
        <v>2298837016</v>
      </c>
      <c r="I17" s="30">
        <f t="shared" si="4"/>
        <v>-10568222531</v>
      </c>
      <c r="J17" s="30">
        <f t="shared" si="4"/>
        <v>29507806188</v>
      </c>
      <c r="K17" s="30">
        <f t="shared" si="4"/>
        <v>22238652942</v>
      </c>
      <c r="L17" s="30">
        <f t="shared" si="4"/>
        <v>9094623538</v>
      </c>
      <c r="M17" s="30">
        <f>SUM(M13:M16)</f>
        <v>10693889129</v>
      </c>
      <c r="N17" s="30">
        <f>SUM(N13:N16)</f>
        <v>3938869132</v>
      </c>
      <c r="O17" s="30">
        <f>SUM(O13:O16)</f>
        <v>1714757061</v>
      </c>
      <c r="P17" s="30">
        <f>SUM(P13:P16)</f>
        <v>218146457</v>
      </c>
      <c r="Q17" s="30">
        <f>SUM(Q13:Q16)</f>
        <v>-63991410</v>
      </c>
      <c r="R17" s="30" t="s">
        <v>30</v>
      </c>
    </row>
    <row r="18" spans="1:18" ht="17.25" customHeight="1">
      <c r="A18" s="24"/>
      <c r="B18" s="42"/>
      <c r="C18" s="42"/>
      <c r="D18" s="42"/>
      <c r="E18" s="42"/>
      <c r="F18" s="42"/>
      <c r="G18" s="42"/>
      <c r="H18" s="42"/>
      <c r="I18" s="24"/>
      <c r="J18" s="43"/>
      <c r="K18" s="24"/>
      <c r="L18" s="25"/>
      <c r="M18" s="25"/>
      <c r="N18" s="24"/>
      <c r="O18" s="25"/>
      <c r="P18" s="40"/>
      <c r="Q18" s="40"/>
      <c r="R18" s="40"/>
    </row>
    <row r="19" spans="1:18" ht="17.25" customHeight="1">
      <c r="A19" s="19" t="s">
        <v>31</v>
      </c>
      <c r="B19" s="20"/>
      <c r="C19" s="20"/>
      <c r="D19" s="20"/>
      <c r="E19" s="20"/>
      <c r="F19" s="20"/>
      <c r="G19" s="20"/>
      <c r="H19" s="20"/>
      <c r="I19" s="19"/>
      <c r="J19" s="21"/>
      <c r="K19" s="19"/>
      <c r="L19" s="25"/>
      <c r="M19" s="25"/>
      <c r="N19" s="19"/>
      <c r="O19" s="44"/>
      <c r="P19" s="45"/>
      <c r="Q19" s="45"/>
      <c r="R19" s="46" t="s">
        <v>32</v>
      </c>
    </row>
    <row r="20" spans="1:18" ht="17.25" customHeight="1">
      <c r="A20" s="24" t="s">
        <v>33</v>
      </c>
      <c r="B20" s="40">
        <v>-11980822374</v>
      </c>
      <c r="C20" s="40">
        <v>-4696666641</v>
      </c>
      <c r="D20" s="40">
        <v>-2456716283</v>
      </c>
      <c r="E20" s="40">
        <v>-863555378</v>
      </c>
      <c r="F20" s="40">
        <v>-691915928</v>
      </c>
      <c r="G20" s="40">
        <v>-633369533</v>
      </c>
      <c r="H20" s="40">
        <v>-633369533</v>
      </c>
      <c r="I20" s="40">
        <v>-522792335</v>
      </c>
      <c r="J20" s="40">
        <v>-415444711</v>
      </c>
      <c r="K20" s="40">
        <v>-327701088</v>
      </c>
      <c r="L20" s="40">
        <v>-276425506</v>
      </c>
      <c r="M20" s="40">
        <v>-297742841</v>
      </c>
      <c r="N20" s="40">
        <v>-267612697</v>
      </c>
      <c r="O20" s="40">
        <v>-217757537</v>
      </c>
      <c r="P20" s="47">
        <v>-157092136</v>
      </c>
      <c r="Q20" s="40">
        <v>-83631535</v>
      </c>
      <c r="R20" s="27" t="s">
        <v>34</v>
      </c>
    </row>
    <row r="21" spans="1:18" ht="17.25" customHeight="1">
      <c r="A21" s="24" t="s">
        <v>35</v>
      </c>
      <c r="B21" s="40">
        <v>-693238631</v>
      </c>
      <c r="C21" s="40">
        <v>-496045628</v>
      </c>
      <c r="D21" s="40">
        <v>-315477519</v>
      </c>
      <c r="E21" s="40">
        <v>-202185362</v>
      </c>
      <c r="F21" s="40">
        <v>-143399599</v>
      </c>
      <c r="G21" s="40">
        <v>-107743201</v>
      </c>
      <c r="H21" s="40">
        <v>-107743201</v>
      </c>
      <c r="I21" s="40">
        <v>-103599180</v>
      </c>
      <c r="J21" s="40">
        <v>-91135975</v>
      </c>
      <c r="K21" s="40">
        <v>-92993566</v>
      </c>
      <c r="L21" s="40">
        <v>-110771289</v>
      </c>
      <c r="M21" s="40">
        <v>-114969946</v>
      </c>
      <c r="N21" s="40">
        <v>-113050859</v>
      </c>
      <c r="O21" s="40">
        <v>-105107682</v>
      </c>
      <c r="P21" s="40">
        <v>-28148966</v>
      </c>
      <c r="Q21" s="40">
        <v>-1308006</v>
      </c>
      <c r="R21" s="27" t="s">
        <v>36</v>
      </c>
    </row>
    <row r="22" spans="1:18" ht="17.25" customHeight="1">
      <c r="A22" s="24" t="s">
        <v>37</v>
      </c>
      <c r="B22" s="40">
        <v>-37923517</v>
      </c>
      <c r="C22" s="40">
        <v>-3756748</v>
      </c>
      <c r="D22" s="40">
        <v>-14578069</v>
      </c>
      <c r="E22" s="40">
        <v>-35465465</v>
      </c>
      <c r="F22" s="40">
        <v>-51598607</v>
      </c>
      <c r="G22" s="40">
        <v>-64306776</v>
      </c>
      <c r="H22" s="40">
        <v>-64306776</v>
      </c>
      <c r="I22" s="40">
        <v>-73688937</v>
      </c>
      <c r="J22" s="40">
        <v>-87550198</v>
      </c>
      <c r="K22" s="40">
        <v>-79489367</v>
      </c>
      <c r="L22" s="40">
        <v>-53661405</v>
      </c>
      <c r="M22" s="40">
        <v>-19795013</v>
      </c>
      <c r="N22" s="40">
        <v>-907509</v>
      </c>
      <c r="O22" s="40">
        <v>-580959</v>
      </c>
      <c r="P22" s="40">
        <v>-31925</v>
      </c>
      <c r="Q22" s="48" t="s">
        <v>17</v>
      </c>
      <c r="R22" s="27" t="s">
        <v>38</v>
      </c>
    </row>
    <row r="23" spans="1:18" ht="17.25" customHeight="1">
      <c r="A23" s="24" t="s">
        <v>39</v>
      </c>
      <c r="B23" s="40">
        <v>-457697686</v>
      </c>
      <c r="C23" s="40">
        <v>214575138</v>
      </c>
      <c r="D23" s="40">
        <v>32906749</v>
      </c>
      <c r="E23" s="40">
        <v>-113239348</v>
      </c>
      <c r="F23" s="40">
        <v>109069103</v>
      </c>
      <c r="G23" s="40">
        <v>-157680981</v>
      </c>
      <c r="H23" s="40">
        <v>0</v>
      </c>
      <c r="I23" s="40">
        <v>-500990000</v>
      </c>
      <c r="J23" s="40">
        <v>643284000</v>
      </c>
      <c r="K23" s="40">
        <v>-81846000</v>
      </c>
      <c r="L23" s="40">
        <v>0</v>
      </c>
      <c r="M23" s="40">
        <v>-1204741676</v>
      </c>
      <c r="N23" s="40">
        <v>-561000000</v>
      </c>
      <c r="O23" s="40">
        <v>-50834324</v>
      </c>
      <c r="P23" s="48" t="s">
        <v>40</v>
      </c>
      <c r="Q23" s="48" t="s">
        <v>17</v>
      </c>
      <c r="R23" s="49" t="s">
        <v>41</v>
      </c>
    </row>
    <row r="24" spans="1:18" ht="17.25" customHeight="1">
      <c r="A24" s="24" t="s">
        <v>42</v>
      </c>
      <c r="B24" s="40">
        <v>-1728426676</v>
      </c>
      <c r="C24" s="40">
        <v>-183760000</v>
      </c>
      <c r="D24" s="40">
        <v>-215940000</v>
      </c>
      <c r="E24" s="40">
        <v>-126500000</v>
      </c>
      <c r="F24" s="40">
        <v>0</v>
      </c>
      <c r="G24" s="40">
        <v>60050000</v>
      </c>
      <c r="H24" s="40">
        <v>60050000</v>
      </c>
      <c r="I24" s="40">
        <v>696649602</v>
      </c>
      <c r="J24" s="40">
        <v>-604109000</v>
      </c>
      <c r="K24" s="40">
        <v>-1210870000</v>
      </c>
      <c r="L24" s="40">
        <v>6190000</v>
      </c>
      <c r="M24" s="40">
        <v>-192526000</v>
      </c>
      <c r="N24" s="40">
        <v>-13310000</v>
      </c>
      <c r="O24" s="40">
        <v>-462470</v>
      </c>
      <c r="P24" s="40">
        <v>7558595</v>
      </c>
      <c r="Q24" s="40">
        <v>-8256125</v>
      </c>
      <c r="R24" s="27" t="s">
        <v>43</v>
      </c>
    </row>
    <row r="25" spans="1:18" ht="17.25" customHeight="1">
      <c r="A25" s="24" t="s">
        <v>44</v>
      </c>
      <c r="B25" s="50">
        <v>-11371009054</v>
      </c>
      <c r="C25" s="50">
        <v>-4424216440</v>
      </c>
      <c r="D25" s="50">
        <v>-1996693618</v>
      </c>
      <c r="E25" s="50">
        <v>-871655957</v>
      </c>
      <c r="F25" s="50">
        <v>-792353729</v>
      </c>
      <c r="G25" s="50">
        <v>-764799964</v>
      </c>
      <c r="H25" s="50">
        <v>-764799964</v>
      </c>
      <c r="I25" s="50">
        <v>-948779012</v>
      </c>
      <c r="J25" s="50">
        <v>-768988189</v>
      </c>
      <c r="K25" s="50">
        <v>-594425166</v>
      </c>
      <c r="L25" s="50">
        <v>-433564037</v>
      </c>
      <c r="M25" s="50">
        <v>-359963928</v>
      </c>
      <c r="N25" s="50">
        <v>-249731256</v>
      </c>
      <c r="O25" s="50">
        <v>-241910957</v>
      </c>
      <c r="P25" s="51">
        <v>-205294770</v>
      </c>
      <c r="Q25" s="50">
        <v>-196949247</v>
      </c>
      <c r="R25" s="27" t="s">
        <v>45</v>
      </c>
    </row>
    <row r="26" spans="1:18" ht="17.25" customHeight="1">
      <c r="A26" s="29" t="s">
        <v>46</v>
      </c>
      <c r="B26" s="30">
        <f t="shared" ref="B26:Q26" si="5">SUM(B20:B25)</f>
        <v>-26269117938</v>
      </c>
      <c r="C26" s="30">
        <f t="shared" si="5"/>
        <v>-9589870319</v>
      </c>
      <c r="D26" s="30">
        <f t="shared" si="5"/>
        <v>-4966498740</v>
      </c>
      <c r="E26" s="30">
        <f t="shared" si="5"/>
        <v>-2212601510</v>
      </c>
      <c r="F26" s="30">
        <f t="shared" si="5"/>
        <v>-1570198760</v>
      </c>
      <c r="G26" s="30">
        <f t="shared" si="5"/>
        <v>-1667850455</v>
      </c>
      <c r="H26" s="30">
        <f t="shared" si="5"/>
        <v>-1510169474</v>
      </c>
      <c r="I26" s="30">
        <f t="shared" si="5"/>
        <v>-1453199862</v>
      </c>
      <c r="J26" s="30">
        <f t="shared" si="5"/>
        <v>-1323944073</v>
      </c>
      <c r="K26" s="30">
        <f t="shared" si="5"/>
        <v>-2387325187</v>
      </c>
      <c r="L26" s="30">
        <f t="shared" si="5"/>
        <v>-868232237</v>
      </c>
      <c r="M26" s="30">
        <f t="shared" si="5"/>
        <v>-2189739404</v>
      </c>
      <c r="N26" s="30">
        <f t="shared" si="5"/>
        <v>-1205612321</v>
      </c>
      <c r="O26" s="30">
        <f t="shared" si="5"/>
        <v>-616653929</v>
      </c>
      <c r="P26" s="30">
        <f t="shared" si="5"/>
        <v>-383009202</v>
      </c>
      <c r="Q26" s="30">
        <f t="shared" si="5"/>
        <v>-290144913</v>
      </c>
      <c r="R26" s="30" t="s">
        <v>47</v>
      </c>
    </row>
    <row r="27" spans="1:18" ht="17.25" customHeight="1">
      <c r="A27" s="52"/>
      <c r="B27" s="35"/>
      <c r="C27" s="35"/>
      <c r="D27" s="35"/>
      <c r="E27" s="35"/>
      <c r="F27" s="35"/>
      <c r="G27" s="35"/>
      <c r="H27" s="35"/>
      <c r="I27" s="52"/>
      <c r="J27" s="22"/>
      <c r="K27" s="52"/>
      <c r="L27" s="25"/>
      <c r="M27" s="25"/>
      <c r="N27" s="52"/>
      <c r="O27" s="53"/>
      <c r="P27" s="54"/>
      <c r="Q27" s="54"/>
      <c r="R27" s="54"/>
    </row>
    <row r="28" spans="1:18" ht="17.25" customHeight="1">
      <c r="A28" s="29" t="s">
        <v>48</v>
      </c>
      <c r="B28" s="30">
        <f t="shared" ref="B28:L28" si="6">B17+B26</f>
        <v>1636787827221</v>
      </c>
      <c r="C28" s="30">
        <f t="shared" si="6"/>
        <v>90840861316</v>
      </c>
      <c r="D28" s="30">
        <f t="shared" si="6"/>
        <v>215809890716</v>
      </c>
      <c r="E28" s="30">
        <f t="shared" si="6"/>
        <v>138384136327</v>
      </c>
      <c r="F28" s="30">
        <f t="shared" si="6"/>
        <v>1898214434</v>
      </c>
      <c r="G28" s="30">
        <f t="shared" si="6"/>
        <v>630986561</v>
      </c>
      <c r="H28" s="30">
        <f t="shared" si="6"/>
        <v>788667542</v>
      </c>
      <c r="I28" s="30">
        <f t="shared" si="6"/>
        <v>-12021422393</v>
      </c>
      <c r="J28" s="30">
        <f t="shared" si="6"/>
        <v>28183862115</v>
      </c>
      <c r="K28" s="30">
        <f t="shared" si="6"/>
        <v>19851327755</v>
      </c>
      <c r="L28" s="30">
        <f t="shared" si="6"/>
        <v>8226391301</v>
      </c>
      <c r="M28" s="30">
        <f>SUM(M26+M17)</f>
        <v>8504149725</v>
      </c>
      <c r="N28" s="30">
        <f>SUM(N26+N17)</f>
        <v>2733256811</v>
      </c>
      <c r="O28" s="30">
        <f>SUM(O26+O17)</f>
        <v>1098103132</v>
      </c>
      <c r="P28" s="30">
        <f>SUM(P26+P17)</f>
        <v>-164862745</v>
      </c>
      <c r="Q28" s="30">
        <f>Q26+Q17</f>
        <v>-354136323</v>
      </c>
      <c r="R28" s="30" t="s">
        <v>49</v>
      </c>
    </row>
    <row r="29" spans="1:18" ht="17.25" customHeight="1">
      <c r="A29" s="24" t="s">
        <v>50</v>
      </c>
      <c r="B29" s="50">
        <v>-9264486708</v>
      </c>
      <c r="C29" s="50">
        <v>-198479806</v>
      </c>
      <c r="D29" s="50">
        <v>-953212296</v>
      </c>
      <c r="E29" s="50">
        <v>-329556257</v>
      </c>
      <c r="F29" s="50">
        <v>-92500932</v>
      </c>
      <c r="G29" s="50">
        <v>-197079061</v>
      </c>
      <c r="H29" s="50">
        <v>-197079061</v>
      </c>
      <c r="I29" s="50">
        <v>-271949458</v>
      </c>
      <c r="J29" s="50">
        <v>-356077115</v>
      </c>
      <c r="K29" s="50">
        <v>264876739</v>
      </c>
      <c r="L29" s="50">
        <v>94986712</v>
      </c>
      <c r="M29" s="50">
        <v>155550030</v>
      </c>
      <c r="N29" s="50">
        <v>16788801</v>
      </c>
      <c r="O29" s="50">
        <v>80204010</v>
      </c>
      <c r="P29" s="50">
        <v>71699400</v>
      </c>
      <c r="Q29" s="50">
        <v>66014491</v>
      </c>
      <c r="R29" s="27" t="s">
        <v>51</v>
      </c>
    </row>
    <row r="30" spans="1:18" ht="17.25" customHeight="1">
      <c r="A30" s="29" t="s">
        <v>52</v>
      </c>
      <c r="B30" s="30">
        <f t="shared" ref="B30" si="7">SUM(B28:B29)</f>
        <v>1627523340513</v>
      </c>
      <c r="C30" s="30">
        <f t="shared" ref="C30:Q30" si="8">SUM(C28:C29)</f>
        <v>90642381510</v>
      </c>
      <c r="D30" s="30">
        <f t="shared" si="8"/>
        <v>214856678420</v>
      </c>
      <c r="E30" s="30">
        <f t="shared" si="8"/>
        <v>138054580070</v>
      </c>
      <c r="F30" s="30">
        <f t="shared" si="8"/>
        <v>1805713502</v>
      </c>
      <c r="G30" s="30">
        <f t="shared" si="8"/>
        <v>433907500</v>
      </c>
      <c r="H30" s="30">
        <f t="shared" si="8"/>
        <v>591588481</v>
      </c>
      <c r="I30" s="30">
        <f t="shared" si="8"/>
        <v>-12293371851</v>
      </c>
      <c r="J30" s="30">
        <f t="shared" si="8"/>
        <v>27827785000</v>
      </c>
      <c r="K30" s="30">
        <f t="shared" si="8"/>
        <v>20116204494</v>
      </c>
      <c r="L30" s="30">
        <f t="shared" si="8"/>
        <v>8321378013</v>
      </c>
      <c r="M30" s="30">
        <f t="shared" si="8"/>
        <v>8659699755</v>
      </c>
      <c r="N30" s="30">
        <f t="shared" si="8"/>
        <v>2750045612</v>
      </c>
      <c r="O30" s="30">
        <f t="shared" si="8"/>
        <v>1178307142</v>
      </c>
      <c r="P30" s="30">
        <f t="shared" si="8"/>
        <v>-93163345</v>
      </c>
      <c r="Q30" s="30">
        <f t="shared" si="8"/>
        <v>-288121832</v>
      </c>
      <c r="R30" s="30" t="s">
        <v>53</v>
      </c>
    </row>
    <row r="31" spans="1:18" ht="17.25" customHeight="1">
      <c r="A31" s="52"/>
      <c r="B31" s="35"/>
      <c r="C31" s="35"/>
      <c r="D31" s="35"/>
      <c r="E31" s="35"/>
      <c r="F31" s="35"/>
      <c r="G31" s="35"/>
      <c r="H31" s="35"/>
      <c r="I31" s="52"/>
      <c r="J31" s="22"/>
      <c r="K31" s="52"/>
      <c r="L31" s="25"/>
      <c r="M31" s="25"/>
      <c r="N31" s="52"/>
      <c r="O31" s="53"/>
      <c r="P31" s="55"/>
      <c r="Q31" s="55"/>
      <c r="R31" s="55"/>
    </row>
    <row r="32" spans="1:18" ht="17.25" customHeight="1">
      <c r="A32" s="56" t="s">
        <v>54</v>
      </c>
      <c r="B32" s="57">
        <f>B30/217800000</f>
        <v>7472.5589555234155</v>
      </c>
      <c r="C32" s="57">
        <v>499.407060661157</v>
      </c>
      <c r="D32" s="57">
        <v>1302.1600000000001</v>
      </c>
      <c r="E32" s="57">
        <v>920.36</v>
      </c>
      <c r="F32" s="57">
        <v>12.04</v>
      </c>
      <c r="G32" s="57">
        <v>2.89</v>
      </c>
      <c r="H32" s="57">
        <f>H30/'[1]نسب مالية'!B33</f>
        <v>3.9439232066666667</v>
      </c>
      <c r="I32" s="58">
        <f>I30/'[2]نسب مالية'!I33</f>
        <v>-81.955812339999994</v>
      </c>
      <c r="J32" s="59">
        <v>185.52</v>
      </c>
      <c r="K32" s="56">
        <v>134.11000000000001</v>
      </c>
      <c r="L32" s="60">
        <f>L30/'[2]نسب مالية'!L33</f>
        <v>55.47585342</v>
      </c>
      <c r="M32" s="60">
        <f>M30/'[2]نسب مالية'!M33</f>
        <v>57.731331699999998</v>
      </c>
      <c r="N32" s="60">
        <f>N30/'[3]نسب مالية'!B30</f>
        <v>18.333637413333335</v>
      </c>
      <c r="O32" s="60">
        <f>O30/'[3]نسب مالية'!C30</f>
        <v>7.8553809466666671</v>
      </c>
      <c r="P32" s="60">
        <f>P30/'[3]نسب مالية'!D30</f>
        <v>-0.62108896666666669</v>
      </c>
      <c r="Q32" s="60">
        <f>Q30/'[3]نسب مالية'!E30</f>
        <v>-5.7624366399999998</v>
      </c>
      <c r="R32" s="61" t="s">
        <v>55</v>
      </c>
    </row>
    <row r="33" spans="1:15">
      <c r="B33" s="62"/>
      <c r="C33" s="62"/>
      <c r="D33" s="62"/>
      <c r="E33" s="62"/>
      <c r="F33" s="62"/>
      <c r="G33" s="62"/>
    </row>
    <row r="34" spans="1:15">
      <c r="A34" t="s">
        <v>56</v>
      </c>
      <c r="B34" s="63"/>
      <c r="C34" s="63"/>
      <c r="D34" s="63"/>
      <c r="E34" s="63"/>
      <c r="F34" s="63"/>
      <c r="G34" s="63"/>
      <c r="H34" s="63"/>
      <c r="I34"/>
      <c r="J34" s="64"/>
      <c r="K34"/>
      <c r="L34"/>
      <c r="M34"/>
    </row>
    <row r="35" spans="1:15">
      <c r="A35" s="65" t="s">
        <v>57</v>
      </c>
      <c r="B35" s="66"/>
      <c r="C35" s="66"/>
      <c r="D35" s="66"/>
      <c r="E35" s="66"/>
      <c r="F35" s="66"/>
      <c r="G35" s="66"/>
      <c r="H35" s="66"/>
      <c r="I35" s="65"/>
      <c r="K35" s="65"/>
      <c r="L35" s="65"/>
      <c r="M35" s="65"/>
      <c r="N35" s="65"/>
      <c r="O35" s="65"/>
    </row>
    <row r="36" spans="1:15">
      <c r="A36" s="65" t="s">
        <v>58</v>
      </c>
      <c r="B36" s="66"/>
      <c r="C36" s="66"/>
      <c r="D36" s="66"/>
      <c r="E36" s="66"/>
      <c r="F36" s="66"/>
      <c r="G36" s="66"/>
      <c r="H36" s="66"/>
      <c r="I36" s="65"/>
      <c r="K36" s="65"/>
      <c r="L36" s="65"/>
      <c r="M36" s="65"/>
      <c r="N36" s="65"/>
      <c r="O36" s="65"/>
    </row>
    <row r="37" spans="1:15">
      <c r="B37" s="62"/>
      <c r="C37" s="62"/>
      <c r="D37" s="62"/>
      <c r="E37" s="62"/>
      <c r="F37" s="62"/>
      <c r="G37" s="62"/>
    </row>
    <row r="39" spans="1:15">
      <c r="B39" s="67"/>
      <c r="C39" s="67"/>
    </row>
  </sheetData>
  <mergeCells count="1">
    <mergeCell ref="B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2024-06-03T12:08:35Z</dcterms:created>
  <dcterms:modified xsi:type="dcterms:W3CDTF">2024-06-03T12:08:52Z</dcterms:modified>
</cp:coreProperties>
</file>